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585"/>
  </bookViews>
  <sheets>
    <sheet name=" NITV_EPG_Rpt710872" sheetId="1" r:id="rId1"/>
  </sheets>
  <calcPr calcId="145621"/>
</workbook>
</file>

<file path=xl/calcChain.xml><?xml version="1.0" encoding="utf-8"?>
<calcChain xmlns="http://schemas.openxmlformats.org/spreadsheetml/2006/main">
  <c r="A4" i="1" l="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A201" i="1"/>
  <c r="B201" i="1"/>
  <c r="A202" i="1"/>
  <c r="B202" i="1"/>
  <c r="A203" i="1"/>
  <c r="B203" i="1"/>
  <c r="A204" i="1"/>
  <c r="B204" i="1"/>
  <c r="A205" i="1"/>
  <c r="B205" i="1"/>
  <c r="A206" i="1"/>
  <c r="B206" i="1"/>
  <c r="A207" i="1"/>
  <c r="B207" i="1"/>
  <c r="A208" i="1"/>
  <c r="B208" i="1"/>
  <c r="A209" i="1"/>
  <c r="B209" i="1"/>
  <c r="A210" i="1"/>
  <c r="B210" i="1"/>
  <c r="A211" i="1"/>
  <c r="B211" i="1"/>
  <c r="A212" i="1"/>
  <c r="B212" i="1"/>
  <c r="A213" i="1"/>
  <c r="B213" i="1"/>
  <c r="A214" i="1"/>
  <c r="B214" i="1"/>
  <c r="A215" i="1"/>
  <c r="B215" i="1"/>
  <c r="A216" i="1"/>
  <c r="B216" i="1"/>
  <c r="A217" i="1"/>
  <c r="B217" i="1"/>
  <c r="A218" i="1"/>
  <c r="B218" i="1"/>
  <c r="A219" i="1"/>
  <c r="B219" i="1"/>
  <c r="A220" i="1"/>
  <c r="B220" i="1"/>
  <c r="A221" i="1"/>
  <c r="B221" i="1"/>
  <c r="A222" i="1"/>
  <c r="B222" i="1"/>
  <c r="A223" i="1"/>
  <c r="B223" i="1"/>
  <c r="A224" i="1"/>
  <c r="B224" i="1"/>
  <c r="A225" i="1"/>
  <c r="B225" i="1"/>
  <c r="A226" i="1"/>
  <c r="B226" i="1"/>
  <c r="A227" i="1"/>
  <c r="B227" i="1"/>
  <c r="A228" i="1"/>
  <c r="B228" i="1"/>
  <c r="A229" i="1"/>
  <c r="B229" i="1"/>
  <c r="A230" i="1"/>
  <c r="B230" i="1"/>
  <c r="A231" i="1"/>
  <c r="B231" i="1"/>
  <c r="A232" i="1"/>
  <c r="B232" i="1"/>
  <c r="A233" i="1"/>
  <c r="B233" i="1"/>
  <c r="A234" i="1"/>
  <c r="B234" i="1"/>
  <c r="A235" i="1"/>
  <c r="B235" i="1"/>
  <c r="A236" i="1"/>
  <c r="B236" i="1"/>
  <c r="A237" i="1"/>
  <c r="B237" i="1"/>
  <c r="A238" i="1"/>
  <c r="B238" i="1"/>
  <c r="A239" i="1"/>
  <c r="B239" i="1"/>
  <c r="A240" i="1"/>
  <c r="B240" i="1"/>
  <c r="A241" i="1"/>
  <c r="B241" i="1"/>
  <c r="A242" i="1"/>
  <c r="B242" i="1"/>
  <c r="A243" i="1"/>
  <c r="B243" i="1"/>
  <c r="A244" i="1"/>
  <c r="B244" i="1"/>
  <c r="A245" i="1"/>
  <c r="B245" i="1"/>
  <c r="A246" i="1"/>
  <c r="B246" i="1"/>
  <c r="A247" i="1"/>
  <c r="B247" i="1"/>
  <c r="A248" i="1"/>
  <c r="B248" i="1"/>
  <c r="A249" i="1"/>
  <c r="B249" i="1"/>
  <c r="A250" i="1"/>
  <c r="B250" i="1"/>
  <c r="A251" i="1"/>
  <c r="B251" i="1"/>
  <c r="A252" i="1"/>
  <c r="B252" i="1"/>
  <c r="A253" i="1"/>
  <c r="B253" i="1"/>
  <c r="A254" i="1"/>
  <c r="B254" i="1"/>
  <c r="A255" i="1"/>
  <c r="B255" i="1"/>
  <c r="A256" i="1"/>
  <c r="B256" i="1"/>
  <c r="A257" i="1"/>
  <c r="B257" i="1"/>
  <c r="A258" i="1"/>
  <c r="B258" i="1"/>
  <c r="A259" i="1"/>
  <c r="B259" i="1"/>
  <c r="A260" i="1"/>
  <c r="B260" i="1"/>
  <c r="A261" i="1"/>
  <c r="B261" i="1"/>
  <c r="A262" i="1"/>
  <c r="B262" i="1"/>
  <c r="A263" i="1"/>
  <c r="B263" i="1"/>
  <c r="A264" i="1"/>
  <c r="B264" i="1"/>
  <c r="A265" i="1"/>
  <c r="B265" i="1"/>
  <c r="A266" i="1"/>
  <c r="B266" i="1"/>
  <c r="A267" i="1"/>
  <c r="B267" i="1"/>
  <c r="A268" i="1"/>
  <c r="B268" i="1"/>
  <c r="A269" i="1"/>
  <c r="B269" i="1"/>
</calcChain>
</file>

<file path=xl/sharedStrings.xml><?xml version="1.0" encoding="utf-8"?>
<sst xmlns="http://schemas.openxmlformats.org/spreadsheetml/2006/main" count="1505" uniqueCount="424">
  <si>
    <t>Date</t>
  </si>
  <si>
    <t>Start Time</t>
  </si>
  <si>
    <t>Title</t>
  </si>
  <si>
    <t>Classification</t>
  </si>
  <si>
    <t>Consumer Advice</t>
  </si>
  <si>
    <t>Digital Epg Synpopsis</t>
  </si>
  <si>
    <t>Episode Title</t>
  </si>
  <si>
    <t>Year of Production</t>
  </si>
  <si>
    <t>Country of Origin</t>
  </si>
  <si>
    <t>Nominal Length</t>
  </si>
  <si>
    <t xml:space="preserve">Nitv On The Road: Barunga Festival </t>
  </si>
  <si>
    <t>G</t>
  </si>
  <si>
    <t>From our travelling music series, NITV showcases veterans and newcomers alike as they perform at the Barunga Festival 2015</t>
  </si>
  <si>
    <t>2015 Ep 2</t>
  </si>
  <si>
    <t xml:space="preserve"> </t>
  </si>
  <si>
    <t>AUSTRALIA</t>
  </si>
  <si>
    <t>50mins</t>
  </si>
  <si>
    <t>Tipi Tales</t>
  </si>
  <si>
    <t>Set in the crook of a forest, Tipi Tales are adventures in story and song, where Elizabeth, Junior, Russell and Sam play and grow together.</t>
  </si>
  <si>
    <t>I Can't Hear You</t>
  </si>
  <si>
    <t>CANADA</t>
  </si>
  <si>
    <t>13mins</t>
  </si>
  <si>
    <t>Too Much Noise</t>
  </si>
  <si>
    <t>14mins</t>
  </si>
  <si>
    <t>The Dreaming</t>
  </si>
  <si>
    <t>Animated traditional stories explained by the Elders  including the Dolphin NSW and the Wanka Manapulpa Minyma, WA</t>
  </si>
  <si>
    <t>21mins</t>
  </si>
  <si>
    <t>Move It Mob Style</t>
  </si>
  <si>
    <t>PG</t>
  </si>
  <si>
    <t xml:space="preserve">a w </t>
  </si>
  <si>
    <t>We're here to get you moving and keeping fit and healthy. So get your mum, dad, brothers, sisters, aunties and uncles wherever you are to come and Move it Mob Style!</t>
  </si>
  <si>
    <t>24mins</t>
  </si>
  <si>
    <t>Kagagi, The Raven</t>
  </si>
  <si>
    <t>Matthew is an average 16 year old, or at least he was. He has found out that he has inherited an ancient power and responsibility - and the age old evil known as the Windingo has returned.</t>
  </si>
  <si>
    <t>Mugu Kids</t>
  </si>
  <si>
    <t>Look, listen, learn and dance with Mugu Kids host Jub and her daughter Mahlena as they show us how to stretch your body and eat healthy.</t>
  </si>
  <si>
    <t>Healthy Living</t>
  </si>
  <si>
    <t>Bushwhacked</t>
  </si>
  <si>
    <t>Brandon takes Kayne to the Great Barrier Reef to track down one of the greatest sights in the animals kingdom: baby turtles racing for the sea minutes after they are born.</t>
  </si>
  <si>
    <t>Turtles</t>
  </si>
  <si>
    <t>23mins</t>
  </si>
  <si>
    <t xml:space="preserve">Welcome To Wapos Bay </t>
  </si>
  <si>
    <t>The kids of Wapos Bay love adventure and their playground is a vast area that's been home to their Cree ancestors for millennia. As they explore the world around them, they learn respect &amp; cooperation</t>
  </si>
  <si>
    <t>Treasures Of Sierra Metis, The</t>
  </si>
  <si>
    <t>22mins</t>
  </si>
  <si>
    <t>25mins</t>
  </si>
  <si>
    <t>Small Business Secrets</t>
  </si>
  <si>
    <t>NC</t>
  </si>
  <si>
    <t>(S.1 Ep.8) 18-year-old Jonathan Massaad talks about running his own cake business while juggling his HSC; and we visit Australia's oldest hobby business, Hobbyco. #BizSecretsSBS</t>
  </si>
  <si>
    <t>0mins</t>
  </si>
  <si>
    <t>Flying Boomerangs</t>
  </si>
  <si>
    <t xml:space="preserve">a </t>
  </si>
  <si>
    <t>The Flying Boomerangs tour provides a cultural experience for these young Indigenous AFL players as they merge with local Indigenous communities in South Africa and show their skills on the park.</t>
  </si>
  <si>
    <t>26mins</t>
  </si>
  <si>
    <t>Born To Run</t>
  </si>
  <si>
    <t>Jamaica has a love affair with sprinting. Born To Run assembles a host of world class track and field experts, athletes and coaches to showcase several Jamaican sprinters including Usain Bolt.</t>
  </si>
  <si>
    <t>JAMAICA</t>
  </si>
  <si>
    <t>45mins</t>
  </si>
  <si>
    <t>The Point Review</t>
  </si>
  <si>
    <t>NITV National News features the rich diversity of contemporary life within Aboriginal and Torres Strait Islander communities, broadening and redefining the news and current affairs landscape.@NITVNews</t>
  </si>
  <si>
    <t>30mins</t>
  </si>
  <si>
    <t>Colour Theory</t>
  </si>
  <si>
    <t>(S.3 Ep.1) The spectacular coastline of Wreck Bay on the south coast of NSW is the 'home country' of artists Julie Freeman &amp; her son Clive, for whom 'Aboriginality is about reading country'. #SBSArts</t>
  </si>
  <si>
    <t>Clive And Julie Freeman</t>
  </si>
  <si>
    <t>Surviving</t>
  </si>
  <si>
    <t>Eddie Watkin Jr is a leadership strategist who works to build leadership capacity in communities. He works directly on community; with community organisations.</t>
  </si>
  <si>
    <t>Edward Watkin</t>
  </si>
  <si>
    <t>Desperate Measures</t>
  </si>
  <si>
    <t>Interviews with a number of the old people talking about Umbakumba one of the few independent communities when it was established in the 1930's.</t>
  </si>
  <si>
    <t>Umbakumba</t>
  </si>
  <si>
    <t>Our Footprint</t>
  </si>
  <si>
    <t>Aunty Beryl Van-Oploo is a respected Elder of the Redfern community. She is a great advocate for providing opportunities for young Indigenous people.</t>
  </si>
  <si>
    <t>Beryl Van-Oploo</t>
  </si>
  <si>
    <t>Around The Campfire</t>
  </si>
  <si>
    <t>Birubi is the traditional name for Stockton Beach, which is a 32km stretch from Stockton to Anna Bay. It has a huge cultural significance for the area.</t>
  </si>
  <si>
    <t>Birubi</t>
  </si>
  <si>
    <t>Custodians</t>
  </si>
  <si>
    <t>Yaraan Bundle is a young Gunditjmara woman from Victoria who is keeping her culture alive through the stories of her land such as tribal boundaries, animal movements and significant Aboriginal sites.</t>
  </si>
  <si>
    <t>Gunditjmara - Warrnambool</t>
  </si>
  <si>
    <t>5mins</t>
  </si>
  <si>
    <t>Rugby League 2016: Koori Knockout</t>
  </si>
  <si>
    <t>See your favourite teams play in these matches from the Koori Knockout 2016.</t>
  </si>
  <si>
    <t>54mins</t>
  </si>
  <si>
    <t>Unearthed</t>
  </si>
  <si>
    <t>Music has always been a constant part of Cassandra Williams life. Her natural musical talent, powerful vocals and song writing skills have been showcased well beyond the small Aboriginal community.</t>
  </si>
  <si>
    <t>Cassandra Williams</t>
  </si>
  <si>
    <t>15mins</t>
  </si>
  <si>
    <t>Ngurra</t>
  </si>
  <si>
    <t>Come with the kids of Nullagine in WA as they learn how to make damper and cook kangaroo tails.</t>
  </si>
  <si>
    <t>Yarrkarlpa Martu</t>
  </si>
  <si>
    <t>11mins</t>
  </si>
  <si>
    <t>Our Stories</t>
  </si>
  <si>
    <t>Our Stories is a vibrant series of 15 minute documentaries from remote and regional Aboriginal and Torres Strait Islander film makers.</t>
  </si>
  <si>
    <t>I Kept The Beat</t>
  </si>
  <si>
    <t>Our Songs</t>
  </si>
  <si>
    <t>WITBN members created clips from each of their countries of new, emerging and established artists. Come with Carly, Catherine and Yatu as they talk about the different countries and their music</t>
  </si>
  <si>
    <t>Norway</t>
  </si>
  <si>
    <t>Te Kaea</t>
  </si>
  <si>
    <t>When it happens in the Maori world, you'll hear about it on Te Kaea first. This is Maori Television's flagship news program's week in review, featuring local, national and international stories.</t>
  </si>
  <si>
    <t>NEW ZEALAND</t>
  </si>
  <si>
    <t>Paddocks Alight</t>
  </si>
  <si>
    <t>In the wake of Australia's millennium drought and major bush fires in recent years, Aboriginal traditional burning is being revitalised as a method for caring for country.</t>
  </si>
  <si>
    <t>19mins</t>
  </si>
  <si>
    <t>We follow two North East Arnhem Land Ranger groups as they go about their work, Dhimurru Rangers group based in Nhulunbuy and the Yirralka Rangers.</t>
  </si>
  <si>
    <t>Arnhem Rangers</t>
  </si>
  <si>
    <t>We follow the maintenance team from Yolgnu Radio as they traverse north-east Arnhem Land.</t>
  </si>
  <si>
    <t>Yolgnu Radio</t>
  </si>
  <si>
    <t>Message Stick Compilation</t>
  </si>
  <si>
    <t>The Urab Dancers are serving as a beacon for young Poruma people with the idea that Torres Strait language and dance has something to offer them, and indeed that they have something to offer it.</t>
  </si>
  <si>
    <t>Urab Dancers, The</t>
  </si>
  <si>
    <t>27mins</t>
  </si>
  <si>
    <t>Native Planet</t>
  </si>
  <si>
    <t>Host Simon Baker takes you around the world and deep into fascinating Aboriginal communities and cultures waging a passionate defence of mother earth.</t>
  </si>
  <si>
    <t>Canada</t>
  </si>
  <si>
    <t>43mins</t>
  </si>
  <si>
    <t>Talking Hands - Marumpu Wangka!</t>
  </si>
  <si>
    <t>We join members of the remote Aboriginal community of Balgo, WA as they set up and attend the “hand talk drive-in” film festival on a white painted plywood screen at the edge of the community oval.</t>
  </si>
  <si>
    <t xml:space="preserve">Standing On Sacred Ground </t>
  </si>
  <si>
    <t>Native Hawaiins and Aboriginal Australians resist threats to their sacred places in a growing international movement to defend human rights and protect the environment.</t>
  </si>
  <si>
    <t>Islands Of Sanctuary</t>
  </si>
  <si>
    <t>USA</t>
  </si>
  <si>
    <t>55mins</t>
  </si>
  <si>
    <t>Heart Of Sky, Heart Of Earth</t>
  </si>
  <si>
    <t>Follow six young Maya in Guatemala and Chiapas through their daily and ceremonial life, revealing their determination to resist the destruction of their culture and environment.</t>
  </si>
  <si>
    <t>GUATEMALA</t>
  </si>
  <si>
    <t>98mins</t>
  </si>
  <si>
    <t>Colour Me</t>
  </si>
  <si>
    <t>Colour Me is a documentary film that will change the way you think about race. We follow motivational speaker Anthony McLean into the ethnically explosive city of Brampton, Ontario.</t>
  </si>
  <si>
    <t>46mins</t>
  </si>
  <si>
    <t>Volumz</t>
  </si>
  <si>
    <t>Hosted by Alec Doomadgee, Volumz brings you music and interviews highlighting the best of the Australian Indigenous music scene.</t>
  </si>
  <si>
    <t>60mins</t>
  </si>
  <si>
    <t>All Access</t>
  </si>
  <si>
    <t>Bizou</t>
  </si>
  <si>
    <t>A lively, animated pre-school series that explores the wonderful world of animals through the eyes of a cheerful little Aboriginal princess named Bizou.</t>
  </si>
  <si>
    <t xml:space="preserve">Yamba's Playtime </t>
  </si>
  <si>
    <t>Come join Yamba the Honeyant and her friends for lots of fun!</t>
  </si>
  <si>
    <t>Yamba The Driver</t>
  </si>
  <si>
    <t>29mins</t>
  </si>
  <si>
    <t>Brandon challenges Kayne to a deadly mission: to find and then tag a venomous Tiger Snake.</t>
  </si>
  <si>
    <t>Tiger Snake</t>
  </si>
  <si>
    <t>Look, listen, learn and dance with Mugu Kids Host Jub. Dreams and wishes is today's theme and Aunty Sylvia Clarke teaches us some Yawuru language from WA.</t>
  </si>
  <si>
    <t>Dreams And Wishes</t>
  </si>
  <si>
    <t>Tales Of Tatonka</t>
  </si>
  <si>
    <t>Meet Wanji, Nunpa, Yamni and Topa, four adventurous wolf cubs who live with their parents amidst a wolf pack in the plains and forests of North America</t>
  </si>
  <si>
    <t>12mins</t>
  </si>
  <si>
    <t>Mysterious Cities Of Gold</t>
  </si>
  <si>
    <t>The original 80's animation classic that follows a young orphan called Esteban as he searches the New World for both his father and the Mysterious Cities of Gold.</t>
  </si>
  <si>
    <t>Escape, The</t>
  </si>
  <si>
    <t>FRANCE</t>
  </si>
  <si>
    <t>Look, listen, learn and dance with Mugu Kids Host Jub and her daughter Mahlena as we all learn about Australian land animals. Uncle Gregg Dreise and his kids perform their platypus dance.</t>
  </si>
  <si>
    <t>Land Animals</t>
  </si>
  <si>
    <t>Musomagic Outback Tracks</t>
  </si>
  <si>
    <t xml:space="preserve">d </t>
  </si>
  <si>
    <t>Showcasing songs and videos created in remote outback communities.</t>
  </si>
  <si>
    <t>Warburton</t>
  </si>
  <si>
    <t xml:space="preserve">Aunty Moves In </t>
  </si>
  <si>
    <t>Real people, real problems - there are times when families need nothing short of their own fairy godmother to help them through the rocky terrain of modern life.</t>
  </si>
  <si>
    <t>Diabetes</t>
  </si>
  <si>
    <t xml:space="preserve">Talking Language </t>
  </si>
  <si>
    <t>Talking Language with Ernie Dingo is a personal journey providing a unique understanding of how knowledge of Aboriginal languages is shaped by ancestral connections to the land, stars, animals and sea</t>
  </si>
  <si>
    <t>Pansey Cheedy</t>
  </si>
  <si>
    <t>Underexposed</t>
  </si>
  <si>
    <t>An adrenaline packed series following a new partnership between two emerging Aboriginal extreme sports storytellers, photographer Mason Mashon and writer Tannis Baradziej.</t>
  </si>
  <si>
    <t>Lost In Call</t>
  </si>
  <si>
    <t>Billy Ray Wilson has grown up in the small town of Moruya on the South Coast of NSW. He knows where all the popular tourist spots are as well as all the hidden koori fishing and camping locations.</t>
  </si>
  <si>
    <t>Billy Ray Wilson</t>
  </si>
  <si>
    <t xml:space="preserve">NITV News </t>
  </si>
  <si>
    <t>NITV presents the latest stories from a trusted lens, with a specific focus on Aboriginal and Torres Strait Islander news relevant to all Australians. For more news coverage, visit nitv.org.au/news</t>
  </si>
  <si>
    <t>7mins</t>
  </si>
  <si>
    <t>City Slickers Rodeo</t>
  </si>
  <si>
    <t>City Slickers Rodeo features six urban youths that are sent to a rodeo boot camp to learn the rough and tough sport of rodeo from some of New Zealand's best cowboys.</t>
  </si>
  <si>
    <t>Project Matauranga</t>
  </si>
  <si>
    <t>Investigates Maori worldviews and methodologies within the scientific community and looks at their practical applications finding solutions by combining Maori knowledge and western science.</t>
  </si>
  <si>
    <t>Sea Sponge</t>
  </si>
  <si>
    <t>The Medicine Line</t>
  </si>
  <si>
    <t>Traveling is a passion for many. Join Dave Gaudet as he zigzags his way across the Canada-US border to discover the art, language, history and culture of Aboriginal people in both countries.</t>
  </si>
  <si>
    <t>20mins</t>
  </si>
  <si>
    <t>The Point With Stan Grant</t>
  </si>
  <si>
    <t>Join Stan Grant for considered analysis, agenda-setting interviews and a distinctive Indigenous approach that investigates cultural, political and social issues from a fresh perspective. #ThePointNITV</t>
  </si>
  <si>
    <t>Hunting Aotearoa</t>
  </si>
  <si>
    <t>Charismatic hosts Howard Morrison Jnr and Matua Parkinson take viewers into the heartland of NZ with salt-of-the-earth characters who are passionate about hunting in the stunning outdoors of Aotearoa.</t>
  </si>
  <si>
    <t>Matiere</t>
  </si>
  <si>
    <t>MA</t>
  </si>
  <si>
    <t xml:space="preserve">a l w </t>
  </si>
  <si>
    <t>Howie meets up with an old friend John Anderson at Waitomo. John has a large whanau who are all equally passionate about hunting pigs which they combine their love of horses.</t>
  </si>
  <si>
    <t>Waitomo</t>
  </si>
  <si>
    <t xml:space="preserve">The Boondocks </t>
  </si>
  <si>
    <t>M</t>
  </si>
  <si>
    <t xml:space="preserve">s </t>
  </si>
  <si>
    <t>Riley and Huey team up to convince Granddad that his new girlfriend, Cristal, is a prostitute. The boys ponder what line has to be crossed for a woman to be a hooker.</t>
  </si>
  <si>
    <t>Guess Hoe's Coming To Dinner</t>
  </si>
  <si>
    <t>The Tipping Points</t>
  </si>
  <si>
    <t>An expedition across the vast Amazon Rainforest to explore the mega droughts and tree deaths occurring that threatens its survival this century.</t>
  </si>
  <si>
    <t>Amazon Rainforest Risks</t>
  </si>
  <si>
    <t>52mins</t>
  </si>
  <si>
    <t>Away From Country</t>
  </si>
  <si>
    <t>Away From Country captures the essence of Indigenous excellence on and off the sporting field and highlights the journeys of our Indigenous sportspeople.</t>
  </si>
  <si>
    <t>Jesse Williams: The Monstar</t>
  </si>
  <si>
    <t>56mins</t>
  </si>
  <si>
    <t>Brendan Williams: Dingo</t>
  </si>
  <si>
    <t>Khalen Young: Hell Of A Ride</t>
  </si>
  <si>
    <t>Scott Gardiner: The Rookie</t>
  </si>
  <si>
    <t>57mins</t>
  </si>
  <si>
    <t>As Long As The River Flows</t>
  </si>
  <si>
    <t>Mr. Sock Gets Lost</t>
  </si>
  <si>
    <t>Brandon challenges Kayne to track down an elusive cassowary, one of Australia's rarest birds.</t>
  </si>
  <si>
    <t>Cassowary</t>
  </si>
  <si>
    <t>Look, listen, learn and dance with Mugu Kids host Jub as she makes an easy fun paper family cut out. Uncle Jeremy and his daughter Faith teach us some family member words in the Gathang language.</t>
  </si>
  <si>
    <t>Friends And Family</t>
  </si>
  <si>
    <t>Village Of The New Sun, The</t>
  </si>
  <si>
    <t>Watchers Of The North</t>
  </si>
  <si>
    <t>Join the largely Inuit rangers through their training, patrols, search and rescue missions in remote Northern Canada.</t>
  </si>
  <si>
    <t>Cash Money</t>
  </si>
  <si>
    <t>Holiday time?  Thinking of going overseas?  How much does the dream trip really cost? Alannah and Levi explore the pitfalls and the joys of destinations, decisions, dollars and dodgy dealings.</t>
  </si>
  <si>
    <t>Good Times!</t>
  </si>
  <si>
    <t>3mins</t>
  </si>
  <si>
    <t>Jeffrey's Healthy Tips</t>
  </si>
  <si>
    <t>With well-respected chef, Matthew Cribb Jeffery cooks up a healthy breakfast recipe, Avocado Stack. Disguise the Exercise! Jeffery shows us how; even your kitchen can be a workout area.</t>
  </si>
  <si>
    <t xml:space="preserve">Project Matauranga </t>
  </si>
  <si>
    <t>Ginseng</t>
  </si>
  <si>
    <t>Jeffrey Lee is a traditional owner of the Djok Clan in the Kakadu National Park, Northern Territory. He has just recently saved his land from being mined by International mining giants.</t>
  </si>
  <si>
    <t>Djok - Kakadu</t>
  </si>
  <si>
    <t>Look, listen, learn and dance with Mugu Kids host Jub and her best friend Sue the Kangaroo as they clean up their home and show us where some Australian animals live.</t>
  </si>
  <si>
    <t>Home</t>
  </si>
  <si>
    <t>Croydon</t>
  </si>
  <si>
    <t>For Megan Cope, the Dreamtime is a creation story, one that is constantly being created. Her painterly maps of country reveal an Aboriginal perspective. For Megan, the Dreaming is now.</t>
  </si>
  <si>
    <t>Megan Cope</t>
  </si>
  <si>
    <t xml:space="preserve">Cafe Niugini </t>
  </si>
  <si>
    <t>Captures the extraordinary food cultures and cuisines of Papua New Guinea. Jennifer Baing takes us on a unique culinary journey experiencing the land of more than 800 tribes and healthy food recipes.</t>
  </si>
  <si>
    <t>Milne Bay Part 1</t>
  </si>
  <si>
    <t>PAPUA NEW GUINEA</t>
  </si>
  <si>
    <t>Dirtbags</t>
  </si>
  <si>
    <t>Two different Indigenous students have travelled far from home to gain a higher education. They are both equally passionate and know that they can make a huge impact on their communities.</t>
  </si>
  <si>
    <t>Voices Of Our Future</t>
  </si>
  <si>
    <t>Best Of Koori Knockout</t>
  </si>
  <si>
    <t>We relive the best moments of the 2016 Koori Knockout with some of the Best mens’  and womens’  games .</t>
  </si>
  <si>
    <t xml:space="preserve">Express Yourself </t>
  </si>
  <si>
    <t xml:space="preserve">l </t>
  </si>
  <si>
    <t>The godfather of Indigenous stand-up comedy, Sean Choolburra is back with a new kick ass comedy series and some of the hottest dancers the black community has ever seen.</t>
  </si>
  <si>
    <t xml:space="preserve">Grand Final: Wanderers v St Mary's </t>
  </si>
  <si>
    <t>Top End finals footy from the NTFL in Darwin.</t>
  </si>
  <si>
    <t>Message Stick</t>
  </si>
  <si>
    <t>What have been the images of Aboriginal and Torres Strait Islander people on our television screens during this time? What story has been told and from who's perspective.</t>
  </si>
  <si>
    <t>50 Years Of Television</t>
  </si>
  <si>
    <t>28mins</t>
  </si>
  <si>
    <t>Fusion With Casey Donovan</t>
  </si>
  <si>
    <t>Fusion is a lively, cheeky, informative and entertaining show that features new musical talent, clips, performances and interviews. Hosted by Casey Donovan.</t>
  </si>
  <si>
    <t>National Indigenous Music Awards 2016</t>
  </si>
  <si>
    <t>Showcases the nation's most outstanding Indigenous artists and highlights the changing face and sound of Indigenous music in Australia.</t>
  </si>
  <si>
    <t>108mins</t>
  </si>
  <si>
    <t xml:space="preserve">NITV On The Road: Saltwater Freshwater </t>
  </si>
  <si>
    <t>Coloured Stone: In this episode of On the Road Bunna Lawrie shares the stories behind the songs and talks about the history of Coloured Stone when they first started touring and where they are today.</t>
  </si>
  <si>
    <t>Coloured Stone</t>
  </si>
  <si>
    <t>I Live, I Breathe, I Surf</t>
  </si>
  <si>
    <t>Feel the passion of Indigenous surfing focusing on some of the contenders at the Australian Indigenous Surfing Titles in  2015.</t>
  </si>
  <si>
    <t>47mins</t>
  </si>
  <si>
    <t xml:space="preserve">Nitv On The Road: Yabun </t>
  </si>
  <si>
    <t>From our travelling music series, NITV showcases veterans and newcomers alike as they perform on the Yabun stage at Victoria Park, Sydney.</t>
  </si>
  <si>
    <t>Drifting Doolagahls And Elaine Crombie</t>
  </si>
  <si>
    <t>51mins</t>
  </si>
  <si>
    <t>Tricks N Treats</t>
  </si>
  <si>
    <t>5 Senses, The</t>
  </si>
  <si>
    <t>Brandon challenges Kayne to find a honey ant in the midst of the central desert - a ridiculous idea, especially when Kayne learns they live four feet underground.</t>
  </si>
  <si>
    <t>Honey Ant</t>
  </si>
  <si>
    <t>Attack Of The Olmecs</t>
  </si>
  <si>
    <t>So, you're buying a car?  Paying cash/getting finance?  What can you afford, what are the 'extra' costs, and what can you do to avoid the traps of emotional buying?</t>
  </si>
  <si>
    <t>New Ride</t>
  </si>
  <si>
    <t>Jeffery spends some time with Lani at her home in Daceyville having a look at how she shops to feed her family of 8 on a budget.</t>
  </si>
  <si>
    <t>Utakura</t>
  </si>
  <si>
    <t>Inside Out: Indigenous Imprisonment</t>
  </si>
  <si>
    <t>A look at one man's efforts to tackle the crisis of indigenous imprisonment in a remote corner of New South Wales,But does the rest of Australian society care enough to help a deeply passionate man.</t>
  </si>
  <si>
    <t>Look, listen, learn and dance with Mugu Kids host Jub as she teaches us all about Australian birds. Uncle Jeremy and Faith Saunders have some Gathang Language words.</t>
  </si>
  <si>
    <t>Birds</t>
  </si>
  <si>
    <t>Kc Station</t>
  </si>
  <si>
    <t>Kriol Kitchen</t>
  </si>
  <si>
    <t>All of the dishes like Malaysian Spicy Chicken, Fried Chilli Eggs and Spicy Malay Noodles come across the ocean from Malaysia and Singapore to Broome from Hasimah's father.</t>
  </si>
  <si>
    <t>Hasimah Haji Noor: Spicy Chicken, Fried Chilli Eggs &amp; Spicy Malay Noodles</t>
  </si>
  <si>
    <t>Seaman Dan And Friends</t>
  </si>
  <si>
    <t xml:space="preserve">w </t>
  </si>
  <si>
    <t>Although he has played music most of his life, Seaman Dan only released his first album at the age of 71.</t>
  </si>
  <si>
    <t>Tip Off At Crankworks</t>
  </si>
  <si>
    <t>Bill and Sariba Shibasaki have lived on Thursday Island for most of their lives and have seen many changes. Bill survived as a 10 year old during World War II to become Mayor of Thursday Island.</t>
  </si>
  <si>
    <t>Bill And Sariba Shibasaki</t>
  </si>
  <si>
    <t>Australian Biography</t>
  </si>
  <si>
    <t>Interview with Aboriginal elder, Bill Harney about his life and times in the Northern Territory.</t>
  </si>
  <si>
    <t>Bill Harney</t>
  </si>
  <si>
    <t>Tribal Scent</t>
  </si>
  <si>
    <t xml:space="preserve">The story of sustainability &amp; science through 2 parallel narrative arcs: the endangered Sandalwood species in the deserts of Western Australia &amp; the sustainability of the French perfume industry. </t>
  </si>
  <si>
    <t>Sitting Bull: A Stone In My Heart</t>
  </si>
  <si>
    <t>Award-winning documentary which provides an insight into the life of the Hunkpapa Lakota Sioux holy man and chief, Sitting Bull.</t>
  </si>
  <si>
    <t>53mins</t>
  </si>
  <si>
    <t>Indians And Aliens</t>
  </si>
  <si>
    <t>Explores remarkable encounters with unidentified flying objects (UFOs) in the vast, remote Cree territory of Northern Quebec. An Aboriginal view of the universe and the unknown.</t>
  </si>
  <si>
    <t>58mins</t>
  </si>
  <si>
    <t>Hunt, The</t>
  </si>
  <si>
    <t>Yamba's Jungle Safari</t>
  </si>
  <si>
    <t>Brandon challenges Kayne to the unthinkable- to lure in a great white shark by beatboxing!</t>
  </si>
  <si>
    <t>Great White Sharks</t>
  </si>
  <si>
    <t>Reunion, The</t>
  </si>
  <si>
    <t xml:space="preserve">Our Songs </t>
  </si>
  <si>
    <t>WITBN members created clips from each of their countries of new, emerging and established artists. Come with Carly, Catherine and Yatu as they talk about the different countries and their music.</t>
  </si>
  <si>
    <t>Ireland</t>
  </si>
  <si>
    <t>Moving out of home is so exciting!  If you do know what you can afford, know what to look for, plan everything and choose carefully, your new independence will feel awesome.</t>
  </si>
  <si>
    <t>Moving Out!</t>
  </si>
  <si>
    <t>Giving a little bit of his own personal story Jeffery tells how he came to be a trainer and nutritionist. Lastly, a transformation story from Sheila Hure.</t>
  </si>
  <si>
    <t>Koura</t>
  </si>
  <si>
    <t>Look, listen, learn and dance with Mugu Kids host Jub as we all learn about Australian Reptiles. The Witchetty Grubs sing a song about Gugga the Goanna.</t>
  </si>
  <si>
    <t>Reptiles</t>
  </si>
  <si>
    <t>Milikapiti</t>
  </si>
  <si>
    <t xml:space="preserve">Fusion Feasts </t>
  </si>
  <si>
    <t>Auckland marae for 300 Maori language graduates.  Menu: kina (sea urchin) dip, hangi (earth oven) cooked pork and chicken, and steamed pudding.</t>
  </si>
  <si>
    <t>Orakei</t>
  </si>
  <si>
    <t>Wayapa Wuurrk is an Aboriginal Wellness Practice that teaches participants the importance of connecting to the Earth.</t>
  </si>
  <si>
    <t>Wayapa Wuurrk</t>
  </si>
  <si>
    <t xml:space="preserve">Explores remarkable encounters with unidentified flying objects (UFOs) in the vast, remote Cree territory of Northern Quebec. An Aboriginal view of the universe and the unknown._x000D_
</t>
  </si>
  <si>
    <t>Shadow Trackers</t>
  </si>
  <si>
    <t>Zac and Hunter travel to Ngarrindjeri land in South Australia to discover the Muldjewangk; a water creature that lives in the Murray River.</t>
  </si>
  <si>
    <t>Muldjewungk</t>
  </si>
  <si>
    <t>The Dead Lands</t>
  </si>
  <si>
    <t>After his tribe is slaughtered through an act of treachery, the teenage son of a slain Maori chieftain looks to avenge his father's murder and bring peace and honor to the souls of his loved ones.</t>
  </si>
  <si>
    <t>83mins</t>
  </si>
  <si>
    <t>Heart Of The Fight</t>
  </si>
  <si>
    <t>Heart of the Fight is a film portrait of Aboriginal pastor Richard Phillips, aka Dick Blair, Australian middleweight champion and the inspiration behind The Block in Redfern.</t>
  </si>
  <si>
    <t>Mamu</t>
  </si>
  <si>
    <t>Mamu tells the story of a young man who disregards ancient customs, and must face the terrifying consequences. A film about right and wrong, the past and the future, the new and the old.</t>
  </si>
  <si>
    <t>8mins</t>
  </si>
  <si>
    <t>Mother Earth, A</t>
  </si>
  <si>
    <t>People In The Community</t>
  </si>
  <si>
    <t>Olmec Machine, The</t>
  </si>
  <si>
    <t>The world of digital money is so convenient. Online banking and shopping can make life really easy. Levi and Alannah show you how to safely navigate this sometimes tricky world.</t>
  </si>
  <si>
    <t>Digital Dough</t>
  </si>
  <si>
    <t>After seeing what Lani buys for her huge family. Jeffery gets in the kitchen with Lani's partner, John Duckett. Together they make a healthy version of a family favorite, Chicken Soup.</t>
  </si>
  <si>
    <t>Treading Water</t>
  </si>
  <si>
    <t>Treading Water takes us on a journey to the Lake St. Martin First Nation - and the Winnipeg hotels where many still reside - and explores the political spider web that has entangled this community.</t>
  </si>
  <si>
    <t>Knia</t>
  </si>
  <si>
    <t>Renmark</t>
  </si>
  <si>
    <t xml:space="preserve">Tangaroa With Pio </t>
  </si>
  <si>
    <t>Pio is back with fresh new ocean adventures in this fun and bilingual fishing programme that explores the oceans around the coastal communities of Aotearoa.</t>
  </si>
  <si>
    <t>Chile 1</t>
  </si>
  <si>
    <t>The Prophets</t>
  </si>
  <si>
    <t>This riveting, seven part series reveals the incredible stories of the Maori prophets. Presented as a comprehensive anthology, their lives are a fascinating aspect of NZ history.</t>
  </si>
  <si>
    <t>Te Whiti And Tohu</t>
  </si>
  <si>
    <t>Meet Aunty Min Raelene Campion, as she shares with us her life stories of her love for her home, and for her love of the arts.</t>
  </si>
  <si>
    <t>Min Raelene Campion</t>
  </si>
  <si>
    <t>On The Edge</t>
  </si>
  <si>
    <t xml:space="preserve">l v </t>
  </si>
  <si>
    <t>The teenagers learn the art of graffiti and how to crump and rap. Alan comes to terms with his abandonment and Karla is teased over her relationship.</t>
  </si>
  <si>
    <t>You Can't Touch This</t>
  </si>
  <si>
    <t xml:space="preserve">Survive Aotearoa </t>
  </si>
  <si>
    <t>Barrie and Chris are parachuting when the bitterly cold southerly wind takes them off course and they land in a completely different location to what they intended. #SBSDoco</t>
  </si>
  <si>
    <t>Surviving The Cold Tongariro</t>
  </si>
  <si>
    <t xml:space="preserve">Chappelle's Show </t>
  </si>
  <si>
    <t xml:space="preserve">a l </t>
  </si>
  <si>
    <t>This series takes Dave Chappelle's own personal joke book and brings it to life, with episodes consisting of sketches, man-on-the-street pieces and pop culture parodies.</t>
  </si>
  <si>
    <t>Shuga</t>
  </si>
  <si>
    <t>Leo is starting to find it hard to stick to Sophie’s rules and Leila finds out what Weki has been hiding.</t>
  </si>
  <si>
    <t>KENYA</t>
  </si>
  <si>
    <t>18mins</t>
  </si>
  <si>
    <t>Blackstone</t>
  </si>
  <si>
    <t>MAV</t>
  </si>
  <si>
    <t xml:space="preserve">s v </t>
  </si>
  <si>
    <t>Intense, compelling and confrontational, Blackstone is an unmuted exploration of First Nations' power and politics, unfolding over six one-hour episodes.</t>
  </si>
  <si>
    <t>Somethings Never Change</t>
  </si>
  <si>
    <t>42mins</t>
  </si>
  <si>
    <t>The Other Side</t>
  </si>
  <si>
    <t>Share in the journey of these Aboriginal ghost hunters as they try to understand what they encounter in the context of indigneous culture of the land.</t>
  </si>
  <si>
    <t>Kerrobert</t>
  </si>
  <si>
    <t>The Mills family are a well-known Larrakia family from the top end in Darwin, Northern Territory. These traditional owners have managed to maintain their language and stories of country.</t>
  </si>
  <si>
    <t>Larrakia - Darwin</t>
  </si>
  <si>
    <t>6mins</t>
  </si>
  <si>
    <t xml:space="preserve">Volumz  </t>
  </si>
  <si>
    <t>Music clips from the best of NITV's vault mixed together with the chart topping artists of the world.</t>
  </si>
  <si>
    <t>49mins</t>
  </si>
  <si>
    <t xml:space="preserve">a d l s </t>
  </si>
  <si>
    <t>NITV On the Road: Mbantua</t>
  </si>
  <si>
    <t>A weekend of Culture and Music in Central Australia.</t>
  </si>
  <si>
    <t>Tjintu Desert Band</t>
  </si>
  <si>
    <t>All About Me</t>
  </si>
  <si>
    <t>Stand Up</t>
  </si>
  <si>
    <t>Look, listen, learn and dance with Mugu Kids host Jub as we learn all about Water Creatures. Jub will show us how to make a shell necklace and play a guessing game with Sue the Kangaroo.</t>
  </si>
  <si>
    <t>Water Creatures</t>
  </si>
  <si>
    <t>Brandon challenges Kayne to catch a saltwater croc and attach a satellite tag to it to help rangers keep the local community safe.</t>
  </si>
  <si>
    <t>Saltwater Croc</t>
  </si>
  <si>
    <t>Theres No I In Hockey</t>
  </si>
  <si>
    <t>Separate Ways</t>
  </si>
  <si>
    <t>Hollow Water</t>
  </si>
  <si>
    <t>This documentary profiles the tiny Ojibway community of Hollow Water on the shores of Winnipeg as they deal with an epidemic of sexual abuse in their midst.</t>
  </si>
  <si>
    <t>48mins</t>
  </si>
  <si>
    <t>Turning dreams into reality gets easier with the right kind of help. Hooking up online, with a high interest account, could be exactly what you need. We'll tell you how.</t>
  </si>
  <si>
    <t>Hook Up Online</t>
  </si>
  <si>
    <t>At an outdoor gym Jeffery shows how to do lat pull-downs. Anita Heiss inspires us with her transformation story.</t>
  </si>
  <si>
    <t>Clouded History</t>
  </si>
  <si>
    <t>A look at the historical significance and the colonial impact on Indigenous people of tobacco as well as the many campaigns against smoking and current programs within community.</t>
  </si>
  <si>
    <t>Saving Tuna</t>
  </si>
  <si>
    <t>Revealing the extraordinary life-cycle of the longfin eel (tuna), its legendary history among Maori tribes, and the passion of iwi and individuals to help the threatened eel survive!</t>
  </si>
  <si>
    <t>Nahdia has moved into her first house and is trying to transition into a member of the community. Full of turmoil and anger she is learning how to deal with her issues and move forward with her mentor</t>
  </si>
  <si>
    <t>Nahdia Noter</t>
  </si>
  <si>
    <t>Jason Brown is a Darriebrllum elder from the Bundaberg region in Queensland. He lives on Patty Island just outside the city and shows us his tribe's boundaries and some carved rocks.</t>
  </si>
  <si>
    <t>Darriebrillum - Bundaberg</t>
  </si>
  <si>
    <t>North Canterbury, a 21st birthday for 250 guests  Menu: crayfish wraps, Titi (mutton bird) fritters, and black &amp; white rice pudding</t>
  </si>
  <si>
    <t>Tuahiwi</t>
  </si>
  <si>
    <t>For Wiradjuri artist Karla Dickens, art is a source of healing and redemption. From her sanctuary in the hinterlands of northern NSW, Karla discovers treasure in the trash of a modern world. #SBSArts</t>
  </si>
  <si>
    <t>Karla Dickens</t>
  </si>
  <si>
    <t>Maori Tv's Native Affairs</t>
  </si>
  <si>
    <t>Maori Television's flagship current affairs show, Native Affairs, mixes pre-recorded stories with live interviews and panels, where invited guests discuss the latest events.</t>
  </si>
  <si>
    <t>Kanyirninpa Ngurrara</t>
  </si>
  <si>
    <t>Rangers and community members from Jigalong, Parnngurr and Punma communities talk about what the program means for them and their community. Their messagers are consistent, strong and distinctly Martu</t>
  </si>
  <si>
    <t>33mins</t>
  </si>
  <si>
    <t>Buffy Sainte-Marie</t>
  </si>
  <si>
    <t>Buffy lights up the screen as this documentary offers privileged access to her life backstage, on reserves and at her home in Hawaii and mixes current performance footage with archival film.</t>
  </si>
  <si>
    <t>Blood Brothers</t>
  </si>
  <si>
    <t>When Kev Carmody released his first album, Pillars of Society in 1989, music magazine Rolling Stone describe it as 'the best album ever made in Australia'. He was a black Australian voice of protest.</t>
  </si>
  <si>
    <t>From Little Things Big Things Grow</t>
  </si>
  <si>
    <t>When The Man Went South</t>
  </si>
  <si>
    <t>A classic journey of discovery and survival in the remote South Pacific, a universal tale of courage and the search for wisdom</t>
  </si>
  <si>
    <t>TONGA</t>
  </si>
  <si>
    <t>79mins</t>
  </si>
  <si>
    <t>Back To Munda</t>
  </si>
  <si>
    <t>A documentary about land care management and rehabilitation schemes in the chain of bays in South Australia.</t>
  </si>
  <si>
    <t>41mins</t>
  </si>
  <si>
    <t>Kevin Starkey is a  singer songwriter who talks about the importance of keeping culture alive through songwriting and music. Featuring performances with his four piece collective of musicians.</t>
  </si>
  <si>
    <t>Kev Starkey</t>
  </si>
  <si>
    <t>WEEK 46: Sunday 30 October to Saturday 5 November</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</si>
</sst>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
    <xf numFmtId="0" fontId="0" fillId="0" borderId="0" xfId="0"/>
    <xf numFmtId="0" fontId="0" fillId="0" borderId="0" xfId="0"/>
    <xf numFmtId="0" fontId="0" fillId="0" borderId="0" xfId="0" applyAlignment="1">
      <alignment wrapText="1"/>
    </xf>
    <xf numFmtId="0" fontId="18" fillId="0" borderId="0" xfId="0"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154900"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9"/>
  <sheetViews>
    <sheetView tabSelected="1" workbookViewId="0">
      <pane ySplit="3" topLeftCell="A4" activePane="bottomLeft" state="frozen"/>
      <selection pane="bottomLeft" activeCell="G1" sqref="G1:G1048576"/>
    </sheetView>
  </sheetViews>
  <sheetFormatPr defaultRowHeight="15" x14ac:dyDescent="0.25"/>
  <cols>
    <col min="1" max="1" width="10.42578125" bestFit="1" customWidth="1"/>
    <col min="2" max="2" width="10" bestFit="1" customWidth="1"/>
    <col min="3" max="3" width="38.140625" bestFit="1" customWidth="1"/>
    <col min="4" max="4" width="67.5703125" bestFit="1" customWidth="1"/>
    <col min="5" max="5" width="12.7109375" bestFit="1" customWidth="1"/>
    <col min="6" max="6" width="16.5703125" bestFit="1" customWidth="1"/>
    <col min="7" max="7" width="85.5703125" style="2" customWidth="1"/>
    <col min="8" max="8" width="17.5703125" bestFit="1" customWidth="1"/>
    <col min="9" max="9" width="19.42578125" bestFit="1" customWidth="1"/>
    <col min="10" max="10" width="15.140625" bestFit="1" customWidth="1"/>
  </cols>
  <sheetData>
    <row r="1" spans="1:10" ht="227.25" customHeight="1" x14ac:dyDescent="0.25"/>
    <row r="2" spans="1:10" ht="34.5" customHeight="1" x14ac:dyDescent="0.5">
      <c r="A2" s="3" t="s">
        <v>423</v>
      </c>
      <c r="B2" s="1"/>
      <c r="C2" s="1"/>
      <c r="D2" s="1"/>
      <c r="E2" s="1"/>
    </row>
    <row r="3" spans="1:10" x14ac:dyDescent="0.25">
      <c r="A3" t="s">
        <v>0</v>
      </c>
      <c r="B3" t="s">
        <v>1</v>
      </c>
      <c r="C3" t="s">
        <v>2</v>
      </c>
      <c r="D3" t="s">
        <v>6</v>
      </c>
      <c r="E3" t="s">
        <v>3</v>
      </c>
      <c r="F3" t="s">
        <v>4</v>
      </c>
      <c r="G3" s="2" t="s">
        <v>5</v>
      </c>
      <c r="H3" t="s">
        <v>7</v>
      </c>
      <c r="I3" t="s">
        <v>8</v>
      </c>
      <c r="J3" t="s">
        <v>9</v>
      </c>
    </row>
    <row r="4" spans="1:10" ht="30" x14ac:dyDescent="0.25">
      <c r="A4" t="str">
        <f t="shared" ref="A4:A39" si="0">"2016-10-30"</f>
        <v>2016-10-30</v>
      </c>
      <c r="B4" t="str">
        <f>"0500"</f>
        <v>0500</v>
      </c>
      <c r="C4" t="s">
        <v>10</v>
      </c>
      <c r="D4" t="s">
        <v>13</v>
      </c>
      <c r="E4" t="s">
        <v>11</v>
      </c>
      <c r="G4" s="2" t="s">
        <v>12</v>
      </c>
      <c r="H4">
        <v>2015</v>
      </c>
      <c r="I4" t="s">
        <v>15</v>
      </c>
      <c r="J4" t="s">
        <v>16</v>
      </c>
    </row>
    <row r="5" spans="1:10" ht="30" x14ac:dyDescent="0.25">
      <c r="A5" t="str">
        <f t="shared" si="0"/>
        <v>2016-10-30</v>
      </c>
      <c r="B5" t="str">
        <f>"0600"</f>
        <v>0600</v>
      </c>
      <c r="C5" t="s">
        <v>17</v>
      </c>
      <c r="D5" t="s">
        <v>19</v>
      </c>
      <c r="E5" t="s">
        <v>11</v>
      </c>
      <c r="G5" s="2" t="s">
        <v>18</v>
      </c>
      <c r="H5">
        <v>2002</v>
      </c>
      <c r="I5" t="s">
        <v>20</v>
      </c>
      <c r="J5" t="s">
        <v>21</v>
      </c>
    </row>
    <row r="6" spans="1:10" ht="30" x14ac:dyDescent="0.25">
      <c r="A6" t="str">
        <f t="shared" si="0"/>
        <v>2016-10-30</v>
      </c>
      <c r="B6" t="str">
        <f>"0615"</f>
        <v>0615</v>
      </c>
      <c r="C6" t="s">
        <v>17</v>
      </c>
      <c r="D6" t="s">
        <v>22</v>
      </c>
      <c r="E6" t="s">
        <v>11</v>
      </c>
      <c r="G6" s="2" t="s">
        <v>18</v>
      </c>
      <c r="H6">
        <v>2002</v>
      </c>
      <c r="I6" t="s">
        <v>20</v>
      </c>
      <c r="J6" t="s">
        <v>23</v>
      </c>
    </row>
    <row r="7" spans="1:10" ht="30" x14ac:dyDescent="0.25">
      <c r="A7" t="str">
        <f t="shared" si="0"/>
        <v>2016-10-30</v>
      </c>
      <c r="B7" t="str">
        <f>"0630"</f>
        <v>0630</v>
      </c>
      <c r="C7" t="s">
        <v>24</v>
      </c>
      <c r="E7" t="s">
        <v>11</v>
      </c>
      <c r="G7" s="2" t="s">
        <v>25</v>
      </c>
      <c r="H7">
        <v>2007</v>
      </c>
      <c r="I7" t="s">
        <v>15</v>
      </c>
      <c r="J7" t="s">
        <v>26</v>
      </c>
    </row>
    <row r="8" spans="1:10" ht="30" x14ac:dyDescent="0.25">
      <c r="A8" t="str">
        <f t="shared" si="0"/>
        <v>2016-10-30</v>
      </c>
      <c r="B8" t="str">
        <f>"0700"</f>
        <v>0700</v>
      </c>
      <c r="C8" t="s">
        <v>27</v>
      </c>
      <c r="E8" t="s">
        <v>28</v>
      </c>
      <c r="F8" t="s">
        <v>29</v>
      </c>
      <c r="G8" s="2" t="s">
        <v>30</v>
      </c>
      <c r="H8">
        <v>2014</v>
      </c>
      <c r="I8" t="s">
        <v>15</v>
      </c>
      <c r="J8" t="s">
        <v>31</v>
      </c>
    </row>
    <row r="9" spans="1:10" ht="45" x14ac:dyDescent="0.25">
      <c r="A9" t="str">
        <f t="shared" si="0"/>
        <v>2016-10-30</v>
      </c>
      <c r="B9" t="str">
        <f>"0730"</f>
        <v>0730</v>
      </c>
      <c r="C9" t="s">
        <v>32</v>
      </c>
      <c r="E9" t="s">
        <v>28</v>
      </c>
      <c r="G9" s="2" t="s">
        <v>33</v>
      </c>
      <c r="H9">
        <v>2014</v>
      </c>
      <c r="I9" t="s">
        <v>20</v>
      </c>
      <c r="J9" t="s">
        <v>26</v>
      </c>
    </row>
    <row r="10" spans="1:10" ht="30" x14ac:dyDescent="0.25">
      <c r="A10" t="str">
        <f t="shared" si="0"/>
        <v>2016-10-30</v>
      </c>
      <c r="B10" t="str">
        <f>"0800"</f>
        <v>0800</v>
      </c>
      <c r="C10" t="s">
        <v>34</v>
      </c>
      <c r="D10" t="s">
        <v>36</v>
      </c>
      <c r="E10" t="s">
        <v>11</v>
      </c>
      <c r="G10" s="2" t="s">
        <v>35</v>
      </c>
      <c r="H10">
        <v>0</v>
      </c>
      <c r="I10" t="s">
        <v>15</v>
      </c>
      <c r="J10" t="s">
        <v>31</v>
      </c>
    </row>
    <row r="11" spans="1:10" ht="30" x14ac:dyDescent="0.25">
      <c r="A11" t="str">
        <f t="shared" si="0"/>
        <v>2016-10-30</v>
      </c>
      <c r="B11" t="str">
        <f>"0830"</f>
        <v>0830</v>
      </c>
      <c r="C11" t="s">
        <v>37</v>
      </c>
      <c r="D11" t="s">
        <v>39</v>
      </c>
      <c r="E11" t="s">
        <v>11</v>
      </c>
      <c r="G11" s="2" t="s">
        <v>38</v>
      </c>
      <c r="H11">
        <v>2012</v>
      </c>
      <c r="I11" t="s">
        <v>15</v>
      </c>
      <c r="J11" t="s">
        <v>40</v>
      </c>
    </row>
    <row r="12" spans="1:10" ht="45" x14ac:dyDescent="0.25">
      <c r="A12" t="str">
        <f t="shared" si="0"/>
        <v>2016-10-30</v>
      </c>
      <c r="B12" t="str">
        <f>"0900"</f>
        <v>0900</v>
      </c>
      <c r="C12" t="s">
        <v>41</v>
      </c>
      <c r="D12" t="s">
        <v>43</v>
      </c>
      <c r="E12" t="s">
        <v>11</v>
      </c>
      <c r="G12" s="2" t="s">
        <v>42</v>
      </c>
      <c r="H12">
        <v>2005</v>
      </c>
      <c r="I12" t="s">
        <v>20</v>
      </c>
      <c r="J12" t="s">
        <v>44</v>
      </c>
    </row>
    <row r="13" spans="1:10" ht="30" x14ac:dyDescent="0.25">
      <c r="A13" t="str">
        <f t="shared" si="0"/>
        <v>2016-10-30</v>
      </c>
      <c r="B13" t="str">
        <f>"0930"</f>
        <v>0930</v>
      </c>
      <c r="C13" t="s">
        <v>27</v>
      </c>
      <c r="E13" t="s">
        <v>11</v>
      </c>
      <c r="G13" s="2" t="s">
        <v>30</v>
      </c>
      <c r="H13">
        <v>2014</v>
      </c>
      <c r="I13" t="s">
        <v>15</v>
      </c>
      <c r="J13" t="s">
        <v>45</v>
      </c>
    </row>
    <row r="14" spans="1:10" ht="30" x14ac:dyDescent="0.25">
      <c r="A14" t="str">
        <f t="shared" si="0"/>
        <v>2016-10-30</v>
      </c>
      <c r="B14" t="str">
        <f>"1000"</f>
        <v>1000</v>
      </c>
      <c r="C14" t="s">
        <v>46</v>
      </c>
      <c r="E14" t="s">
        <v>47</v>
      </c>
      <c r="G14" s="2" t="s">
        <v>48</v>
      </c>
      <c r="H14">
        <v>2016</v>
      </c>
      <c r="I14" t="s">
        <v>15</v>
      </c>
      <c r="J14" t="s">
        <v>49</v>
      </c>
    </row>
    <row r="15" spans="1:10" ht="45" x14ac:dyDescent="0.25">
      <c r="A15" t="str">
        <f t="shared" si="0"/>
        <v>2016-10-30</v>
      </c>
      <c r="B15" t="str">
        <f>"1030"</f>
        <v>1030</v>
      </c>
      <c r="C15" t="s">
        <v>50</v>
      </c>
      <c r="E15" t="s">
        <v>28</v>
      </c>
      <c r="F15" t="s">
        <v>51</v>
      </c>
      <c r="G15" s="2" t="s">
        <v>52</v>
      </c>
      <c r="H15">
        <v>2013</v>
      </c>
      <c r="I15" t="s">
        <v>15</v>
      </c>
      <c r="J15" t="s">
        <v>53</v>
      </c>
    </row>
    <row r="16" spans="1:10" ht="45" x14ac:dyDescent="0.25">
      <c r="A16" t="str">
        <f t="shared" si="0"/>
        <v>2016-10-30</v>
      </c>
      <c r="B16" t="str">
        <f>"1100"</f>
        <v>1100</v>
      </c>
      <c r="C16" t="s">
        <v>54</v>
      </c>
      <c r="E16" t="s">
        <v>11</v>
      </c>
      <c r="G16" s="2" t="s">
        <v>55</v>
      </c>
      <c r="H16">
        <v>2012</v>
      </c>
      <c r="I16" t="s">
        <v>56</v>
      </c>
      <c r="J16" t="s">
        <v>57</v>
      </c>
    </row>
    <row r="17" spans="1:10" ht="45" x14ac:dyDescent="0.25">
      <c r="A17" t="str">
        <f t="shared" si="0"/>
        <v>2016-10-30</v>
      </c>
      <c r="B17" t="str">
        <f>"1200"</f>
        <v>1200</v>
      </c>
      <c r="C17" t="s">
        <v>58</v>
      </c>
      <c r="E17" t="s">
        <v>47</v>
      </c>
      <c r="G17" s="2" t="s">
        <v>59</v>
      </c>
      <c r="H17">
        <v>2016</v>
      </c>
      <c r="I17" t="s">
        <v>15</v>
      </c>
      <c r="J17" t="s">
        <v>60</v>
      </c>
    </row>
    <row r="18" spans="1:10" ht="45" x14ac:dyDescent="0.25">
      <c r="A18" t="str">
        <f t="shared" si="0"/>
        <v>2016-10-30</v>
      </c>
      <c r="B18" t="str">
        <f>"1230"</f>
        <v>1230</v>
      </c>
      <c r="C18" t="s">
        <v>61</v>
      </c>
      <c r="D18" t="s">
        <v>63</v>
      </c>
      <c r="E18" t="s">
        <v>11</v>
      </c>
      <c r="G18" s="2" t="s">
        <v>62</v>
      </c>
      <c r="H18">
        <v>0</v>
      </c>
      <c r="I18" t="s">
        <v>15</v>
      </c>
      <c r="J18" t="s">
        <v>31</v>
      </c>
    </row>
    <row r="19" spans="1:10" ht="30" x14ac:dyDescent="0.25">
      <c r="A19" t="str">
        <f t="shared" si="0"/>
        <v>2016-10-30</v>
      </c>
      <c r="B19" t="str">
        <f>"1300"</f>
        <v>1300</v>
      </c>
      <c r="C19" t="s">
        <v>64</v>
      </c>
      <c r="D19" t="s">
        <v>66</v>
      </c>
      <c r="E19" t="s">
        <v>11</v>
      </c>
      <c r="G19" s="2" t="s">
        <v>65</v>
      </c>
      <c r="H19">
        <v>0</v>
      </c>
      <c r="I19" t="s">
        <v>15</v>
      </c>
      <c r="J19" t="s">
        <v>21</v>
      </c>
    </row>
    <row r="20" spans="1:10" ht="30" x14ac:dyDescent="0.25">
      <c r="A20" t="str">
        <f t="shared" si="0"/>
        <v>2016-10-30</v>
      </c>
      <c r="B20" t="str">
        <f>"1320"</f>
        <v>1320</v>
      </c>
      <c r="C20" t="s">
        <v>67</v>
      </c>
      <c r="D20" t="s">
        <v>69</v>
      </c>
      <c r="E20" t="s">
        <v>28</v>
      </c>
      <c r="G20" s="2" t="s">
        <v>68</v>
      </c>
      <c r="H20">
        <v>0</v>
      </c>
      <c r="I20" t="s">
        <v>15</v>
      </c>
      <c r="J20" t="s">
        <v>23</v>
      </c>
    </row>
    <row r="21" spans="1:10" ht="30" x14ac:dyDescent="0.25">
      <c r="A21" t="str">
        <f t="shared" si="0"/>
        <v>2016-10-30</v>
      </c>
      <c r="B21" t="str">
        <f>"1340"</f>
        <v>1340</v>
      </c>
      <c r="C21" t="s">
        <v>70</v>
      </c>
      <c r="D21" t="s">
        <v>72</v>
      </c>
      <c r="E21" t="s">
        <v>11</v>
      </c>
      <c r="G21" s="2" t="s">
        <v>71</v>
      </c>
      <c r="H21">
        <v>0</v>
      </c>
      <c r="I21" t="s">
        <v>15</v>
      </c>
      <c r="J21" t="s">
        <v>23</v>
      </c>
    </row>
    <row r="22" spans="1:10" ht="30" x14ac:dyDescent="0.25">
      <c r="A22" t="str">
        <f t="shared" si="0"/>
        <v>2016-10-30</v>
      </c>
      <c r="B22" t="str">
        <f>"1400"</f>
        <v>1400</v>
      </c>
      <c r="C22" t="s">
        <v>73</v>
      </c>
      <c r="D22" t="s">
        <v>75</v>
      </c>
      <c r="E22" t="s">
        <v>11</v>
      </c>
      <c r="G22" s="2" t="s">
        <v>74</v>
      </c>
      <c r="H22">
        <v>0</v>
      </c>
      <c r="I22" t="s">
        <v>15</v>
      </c>
      <c r="J22" t="s">
        <v>21</v>
      </c>
    </row>
    <row r="23" spans="1:10" ht="45" x14ac:dyDescent="0.25">
      <c r="A23" t="str">
        <f t="shared" si="0"/>
        <v>2016-10-30</v>
      </c>
      <c r="B23" t="str">
        <f>"1420"</f>
        <v>1420</v>
      </c>
      <c r="C23" t="s">
        <v>76</v>
      </c>
      <c r="D23" t="s">
        <v>78</v>
      </c>
      <c r="E23" t="s">
        <v>11</v>
      </c>
      <c r="G23" s="2" t="s">
        <v>77</v>
      </c>
      <c r="H23">
        <v>0</v>
      </c>
      <c r="I23" t="s">
        <v>15</v>
      </c>
      <c r="J23" t="s">
        <v>79</v>
      </c>
    </row>
    <row r="24" spans="1:10" x14ac:dyDescent="0.25">
      <c r="A24" t="str">
        <f t="shared" si="0"/>
        <v>2016-10-30</v>
      </c>
      <c r="B24" t="str">
        <f>"1430"</f>
        <v>1430</v>
      </c>
      <c r="C24" t="s">
        <v>80</v>
      </c>
      <c r="G24" s="2" t="s">
        <v>81</v>
      </c>
      <c r="H24">
        <v>2016</v>
      </c>
      <c r="I24" t="s">
        <v>15</v>
      </c>
      <c r="J24" t="s">
        <v>82</v>
      </c>
    </row>
    <row r="25" spans="1:10" ht="45" x14ac:dyDescent="0.25">
      <c r="A25" t="str">
        <f t="shared" si="0"/>
        <v>2016-10-30</v>
      </c>
      <c r="B25" t="str">
        <f>"1530"</f>
        <v>1530</v>
      </c>
      <c r="C25" t="s">
        <v>83</v>
      </c>
      <c r="D25" t="s">
        <v>85</v>
      </c>
      <c r="E25" t="s">
        <v>11</v>
      </c>
      <c r="G25" s="2" t="s">
        <v>84</v>
      </c>
      <c r="H25">
        <v>0</v>
      </c>
      <c r="I25" t="s">
        <v>15</v>
      </c>
      <c r="J25" t="s">
        <v>86</v>
      </c>
    </row>
    <row r="26" spans="1:10" ht="30" x14ac:dyDescent="0.25">
      <c r="A26" t="str">
        <f t="shared" si="0"/>
        <v>2016-10-30</v>
      </c>
      <c r="B26" t="str">
        <f>"1550"</f>
        <v>1550</v>
      </c>
      <c r="C26" t="s">
        <v>87</v>
      </c>
      <c r="D26" t="s">
        <v>89</v>
      </c>
      <c r="E26" t="s">
        <v>11</v>
      </c>
      <c r="G26" s="2" t="s">
        <v>88</v>
      </c>
      <c r="H26">
        <v>2013</v>
      </c>
      <c r="I26" t="s">
        <v>15</v>
      </c>
      <c r="J26" t="s">
        <v>90</v>
      </c>
    </row>
    <row r="27" spans="1:10" ht="30" x14ac:dyDescent="0.25">
      <c r="A27" t="str">
        <f t="shared" si="0"/>
        <v>2016-10-30</v>
      </c>
      <c r="B27" t="str">
        <f>"1610"</f>
        <v>1610</v>
      </c>
      <c r="C27" t="s">
        <v>91</v>
      </c>
      <c r="D27" t="s">
        <v>93</v>
      </c>
      <c r="E27" t="s">
        <v>11</v>
      </c>
      <c r="G27" s="2" t="s">
        <v>92</v>
      </c>
      <c r="H27">
        <v>2016</v>
      </c>
      <c r="I27" t="s">
        <v>15</v>
      </c>
      <c r="J27" t="s">
        <v>21</v>
      </c>
    </row>
    <row r="28" spans="1:10" ht="45" x14ac:dyDescent="0.25">
      <c r="A28" t="str">
        <f t="shared" si="0"/>
        <v>2016-10-30</v>
      </c>
      <c r="B28" t="str">
        <f>"1630"</f>
        <v>1630</v>
      </c>
      <c r="C28" t="s">
        <v>94</v>
      </c>
      <c r="D28" t="s">
        <v>96</v>
      </c>
      <c r="E28" t="s">
        <v>11</v>
      </c>
      <c r="G28" s="2" t="s">
        <v>95</v>
      </c>
      <c r="H28">
        <v>2014</v>
      </c>
      <c r="I28" t="s">
        <v>15</v>
      </c>
      <c r="J28" t="s">
        <v>31</v>
      </c>
    </row>
    <row r="29" spans="1:10" ht="45" x14ac:dyDescent="0.25">
      <c r="A29" t="str">
        <f t="shared" si="0"/>
        <v>2016-10-30</v>
      </c>
      <c r="B29" t="str">
        <f>"1700"</f>
        <v>1700</v>
      </c>
      <c r="C29" t="s">
        <v>97</v>
      </c>
      <c r="E29" t="s">
        <v>47</v>
      </c>
      <c r="G29" s="2" t="s">
        <v>98</v>
      </c>
      <c r="H29">
        <v>2016</v>
      </c>
      <c r="I29" t="s">
        <v>99</v>
      </c>
      <c r="J29" t="s">
        <v>60</v>
      </c>
    </row>
    <row r="30" spans="1:10" ht="30" x14ac:dyDescent="0.25">
      <c r="A30" t="str">
        <f t="shared" si="0"/>
        <v>2016-10-30</v>
      </c>
      <c r="B30" t="str">
        <f>"1730"</f>
        <v>1730</v>
      </c>
      <c r="C30" t="s">
        <v>100</v>
      </c>
      <c r="D30" t="s">
        <v>100</v>
      </c>
      <c r="E30" t="s">
        <v>11</v>
      </c>
      <c r="G30" s="2" t="s">
        <v>101</v>
      </c>
      <c r="H30">
        <v>2012</v>
      </c>
      <c r="I30" t="s">
        <v>15</v>
      </c>
      <c r="J30" t="s">
        <v>102</v>
      </c>
    </row>
    <row r="31" spans="1:10" ht="30" x14ac:dyDescent="0.25">
      <c r="A31" t="str">
        <f t="shared" si="0"/>
        <v>2016-10-30</v>
      </c>
      <c r="B31" t="str">
        <f>"1800"</f>
        <v>1800</v>
      </c>
      <c r="C31" t="s">
        <v>87</v>
      </c>
      <c r="D31" t="s">
        <v>104</v>
      </c>
      <c r="E31" t="s">
        <v>11</v>
      </c>
      <c r="G31" s="2" t="s">
        <v>103</v>
      </c>
      <c r="H31">
        <v>2013</v>
      </c>
      <c r="I31" t="s">
        <v>15</v>
      </c>
      <c r="J31" t="s">
        <v>23</v>
      </c>
    </row>
    <row r="32" spans="1:10" ht="30" x14ac:dyDescent="0.25">
      <c r="A32" t="str">
        <f t="shared" si="0"/>
        <v>2016-10-30</v>
      </c>
      <c r="B32" t="str">
        <f>"1815"</f>
        <v>1815</v>
      </c>
      <c r="C32" t="s">
        <v>87</v>
      </c>
      <c r="D32" t="s">
        <v>106</v>
      </c>
      <c r="E32" t="s">
        <v>11</v>
      </c>
      <c r="G32" s="2" t="s">
        <v>105</v>
      </c>
      <c r="H32">
        <v>2013</v>
      </c>
      <c r="I32" t="s">
        <v>15</v>
      </c>
      <c r="J32" t="s">
        <v>23</v>
      </c>
    </row>
    <row r="33" spans="1:10" ht="45" x14ac:dyDescent="0.25">
      <c r="A33" t="str">
        <f t="shared" si="0"/>
        <v>2016-10-30</v>
      </c>
      <c r="B33" t="str">
        <f>"1830"</f>
        <v>1830</v>
      </c>
      <c r="C33" t="s">
        <v>107</v>
      </c>
      <c r="D33" t="s">
        <v>109</v>
      </c>
      <c r="E33" t="s">
        <v>11</v>
      </c>
      <c r="G33" s="2" t="s">
        <v>108</v>
      </c>
      <c r="H33">
        <v>2012</v>
      </c>
      <c r="I33" t="s">
        <v>15</v>
      </c>
      <c r="J33" t="s">
        <v>110</v>
      </c>
    </row>
    <row r="34" spans="1:10" ht="30" x14ac:dyDescent="0.25">
      <c r="A34" t="str">
        <f t="shared" si="0"/>
        <v>2016-10-30</v>
      </c>
      <c r="B34" t="str">
        <f>"1900"</f>
        <v>1900</v>
      </c>
      <c r="C34" t="s">
        <v>111</v>
      </c>
      <c r="D34" t="s">
        <v>113</v>
      </c>
      <c r="E34" t="s">
        <v>11</v>
      </c>
      <c r="G34" s="2" t="s">
        <v>112</v>
      </c>
      <c r="H34">
        <v>0</v>
      </c>
      <c r="I34" t="s">
        <v>20</v>
      </c>
      <c r="J34" t="s">
        <v>114</v>
      </c>
    </row>
    <row r="35" spans="1:10" ht="45" x14ac:dyDescent="0.25">
      <c r="A35" t="str">
        <f t="shared" si="0"/>
        <v>2016-10-30</v>
      </c>
      <c r="B35" t="str">
        <f>"1955"</f>
        <v>1955</v>
      </c>
      <c r="C35" t="s">
        <v>76</v>
      </c>
      <c r="D35" t="s">
        <v>78</v>
      </c>
      <c r="E35" t="s">
        <v>11</v>
      </c>
      <c r="G35" s="2" t="s">
        <v>77</v>
      </c>
      <c r="H35">
        <v>0</v>
      </c>
      <c r="I35" t="s">
        <v>15</v>
      </c>
      <c r="J35" t="s">
        <v>79</v>
      </c>
    </row>
    <row r="36" spans="1:10" ht="45" x14ac:dyDescent="0.25">
      <c r="A36" t="str">
        <f t="shared" si="0"/>
        <v>2016-10-30</v>
      </c>
      <c r="B36" t="str">
        <f>"2000"</f>
        <v>2000</v>
      </c>
      <c r="C36" t="s">
        <v>115</v>
      </c>
      <c r="G36" s="2" t="s">
        <v>116</v>
      </c>
      <c r="H36">
        <v>0</v>
      </c>
      <c r="I36" t="s">
        <v>15</v>
      </c>
      <c r="J36" t="s">
        <v>53</v>
      </c>
    </row>
    <row r="37" spans="1:10" ht="30" x14ac:dyDescent="0.25">
      <c r="A37" t="str">
        <f t="shared" si="0"/>
        <v>2016-10-30</v>
      </c>
      <c r="B37" t="str">
        <f>"2030"</f>
        <v>2030</v>
      </c>
      <c r="C37" t="s">
        <v>117</v>
      </c>
      <c r="D37" t="s">
        <v>119</v>
      </c>
      <c r="E37" t="s">
        <v>28</v>
      </c>
      <c r="G37" s="2" t="s">
        <v>118</v>
      </c>
      <c r="H37">
        <v>2013</v>
      </c>
      <c r="I37" t="s">
        <v>120</v>
      </c>
      <c r="J37" t="s">
        <v>121</v>
      </c>
    </row>
    <row r="38" spans="1:10" ht="30" x14ac:dyDescent="0.25">
      <c r="A38" t="str">
        <f t="shared" si="0"/>
        <v>2016-10-30</v>
      </c>
      <c r="B38" t="str">
        <f>"2130"</f>
        <v>2130</v>
      </c>
      <c r="C38" t="s">
        <v>122</v>
      </c>
      <c r="D38" t="s">
        <v>122</v>
      </c>
      <c r="E38" t="s">
        <v>28</v>
      </c>
      <c r="G38" s="2" t="s">
        <v>123</v>
      </c>
      <c r="H38">
        <v>2011</v>
      </c>
      <c r="I38" t="s">
        <v>124</v>
      </c>
      <c r="J38" t="s">
        <v>125</v>
      </c>
    </row>
    <row r="39" spans="1:10" ht="45" x14ac:dyDescent="0.25">
      <c r="A39" t="str">
        <f t="shared" si="0"/>
        <v>2016-10-30</v>
      </c>
      <c r="B39" t="str">
        <f>"2310"</f>
        <v>2310</v>
      </c>
      <c r="C39" t="s">
        <v>126</v>
      </c>
      <c r="D39" t="s">
        <v>126</v>
      </c>
      <c r="E39" t="s">
        <v>28</v>
      </c>
      <c r="G39" s="2" t="s">
        <v>127</v>
      </c>
      <c r="H39">
        <v>2011</v>
      </c>
      <c r="I39" t="s">
        <v>120</v>
      </c>
      <c r="J39" t="s">
        <v>128</v>
      </c>
    </row>
    <row r="40" spans="1:10" ht="30" x14ac:dyDescent="0.25">
      <c r="A40" t="str">
        <f t="shared" ref="A40:A74" si="1">"2016-10-31"</f>
        <v>2016-10-31</v>
      </c>
      <c r="B40" t="str">
        <f>"0000"</f>
        <v>0000</v>
      </c>
      <c r="C40" t="s">
        <v>129</v>
      </c>
      <c r="E40" t="s">
        <v>28</v>
      </c>
      <c r="G40" s="2" t="s">
        <v>130</v>
      </c>
      <c r="H40">
        <v>2012</v>
      </c>
      <c r="I40" t="s">
        <v>15</v>
      </c>
      <c r="J40" t="s">
        <v>131</v>
      </c>
    </row>
    <row r="41" spans="1:10" ht="30" x14ac:dyDescent="0.25">
      <c r="A41" t="str">
        <f t="shared" si="1"/>
        <v>2016-10-31</v>
      </c>
      <c r="B41" t="str">
        <f>"0100"</f>
        <v>0100</v>
      </c>
      <c r="C41" t="s">
        <v>129</v>
      </c>
      <c r="E41" t="s">
        <v>28</v>
      </c>
      <c r="G41" s="2" t="s">
        <v>130</v>
      </c>
      <c r="H41">
        <v>2012</v>
      </c>
      <c r="I41" t="s">
        <v>15</v>
      </c>
      <c r="J41" t="s">
        <v>131</v>
      </c>
    </row>
    <row r="42" spans="1:10" ht="45" x14ac:dyDescent="0.25">
      <c r="A42" t="str">
        <f t="shared" si="1"/>
        <v>2016-10-31</v>
      </c>
      <c r="B42" t="str">
        <f>"0600"</f>
        <v>0600</v>
      </c>
      <c r="C42" t="s">
        <v>41</v>
      </c>
      <c r="D42" t="s">
        <v>132</v>
      </c>
      <c r="E42" t="s">
        <v>11</v>
      </c>
      <c r="G42" s="2" t="s">
        <v>42</v>
      </c>
      <c r="H42">
        <v>2005</v>
      </c>
      <c r="I42" t="s">
        <v>20</v>
      </c>
      <c r="J42" t="s">
        <v>40</v>
      </c>
    </row>
    <row r="43" spans="1:10" ht="30" x14ac:dyDescent="0.25">
      <c r="A43" t="str">
        <f t="shared" si="1"/>
        <v>2016-10-31</v>
      </c>
      <c r="B43" t="str">
        <f>"0630"</f>
        <v>0630</v>
      </c>
      <c r="C43" t="s">
        <v>133</v>
      </c>
      <c r="E43" t="s">
        <v>11</v>
      </c>
      <c r="G43" s="2" t="s">
        <v>134</v>
      </c>
      <c r="H43">
        <v>2010</v>
      </c>
      <c r="I43" t="s">
        <v>20</v>
      </c>
      <c r="J43" t="s">
        <v>31</v>
      </c>
    </row>
    <row r="44" spans="1:10" x14ac:dyDescent="0.25">
      <c r="A44" t="str">
        <f t="shared" si="1"/>
        <v>2016-10-31</v>
      </c>
      <c r="B44" t="str">
        <f>"0700"</f>
        <v>0700</v>
      </c>
      <c r="C44" t="s">
        <v>135</v>
      </c>
      <c r="D44" t="s">
        <v>137</v>
      </c>
      <c r="E44" t="s">
        <v>11</v>
      </c>
      <c r="G44" s="2" t="s">
        <v>136</v>
      </c>
      <c r="H44">
        <v>2013</v>
      </c>
      <c r="I44" t="s">
        <v>15</v>
      </c>
      <c r="J44" t="s">
        <v>138</v>
      </c>
    </row>
    <row r="45" spans="1:10" x14ac:dyDescent="0.25">
      <c r="A45" t="str">
        <f t="shared" si="1"/>
        <v>2016-10-31</v>
      </c>
      <c r="B45" t="str">
        <f>"0730"</f>
        <v>0730</v>
      </c>
      <c r="C45" t="s">
        <v>37</v>
      </c>
      <c r="D45" t="s">
        <v>140</v>
      </c>
      <c r="E45" t="s">
        <v>11</v>
      </c>
      <c r="G45" s="2" t="s">
        <v>139</v>
      </c>
      <c r="H45">
        <v>2012</v>
      </c>
      <c r="I45" t="s">
        <v>15</v>
      </c>
      <c r="J45" t="s">
        <v>31</v>
      </c>
    </row>
    <row r="46" spans="1:10" ht="30" x14ac:dyDescent="0.25">
      <c r="A46" t="str">
        <f t="shared" si="1"/>
        <v>2016-10-31</v>
      </c>
      <c r="B46" t="str">
        <f>"0800"</f>
        <v>0800</v>
      </c>
      <c r="C46" t="s">
        <v>34</v>
      </c>
      <c r="D46" t="s">
        <v>142</v>
      </c>
      <c r="E46" t="s">
        <v>11</v>
      </c>
      <c r="G46" s="2" t="s">
        <v>141</v>
      </c>
      <c r="H46">
        <v>0</v>
      </c>
      <c r="I46" t="s">
        <v>15</v>
      </c>
      <c r="J46" t="s">
        <v>31</v>
      </c>
    </row>
    <row r="47" spans="1:10" ht="30" x14ac:dyDescent="0.25">
      <c r="A47" t="str">
        <f t="shared" si="1"/>
        <v>2016-10-31</v>
      </c>
      <c r="B47" t="str">
        <f>"0830"</f>
        <v>0830</v>
      </c>
      <c r="C47" t="s">
        <v>143</v>
      </c>
      <c r="E47" t="s">
        <v>11</v>
      </c>
      <c r="G47" s="2" t="s">
        <v>144</v>
      </c>
      <c r="H47">
        <v>0</v>
      </c>
      <c r="I47" t="s">
        <v>20</v>
      </c>
      <c r="J47" t="s">
        <v>145</v>
      </c>
    </row>
    <row r="48" spans="1:10" ht="30" x14ac:dyDescent="0.25">
      <c r="A48" t="str">
        <f t="shared" si="1"/>
        <v>2016-10-31</v>
      </c>
      <c r="B48" t="str">
        <f>"0845"</f>
        <v>0845</v>
      </c>
      <c r="C48" t="s">
        <v>143</v>
      </c>
      <c r="E48" t="s">
        <v>11</v>
      </c>
      <c r="G48" s="2" t="s">
        <v>144</v>
      </c>
      <c r="H48">
        <v>0</v>
      </c>
      <c r="I48" t="s">
        <v>20</v>
      </c>
      <c r="J48" t="s">
        <v>145</v>
      </c>
    </row>
    <row r="49" spans="1:10" ht="45" x14ac:dyDescent="0.25">
      <c r="A49" t="str">
        <f t="shared" si="1"/>
        <v>2016-10-31</v>
      </c>
      <c r="B49" t="str">
        <f>"0900"</f>
        <v>0900</v>
      </c>
      <c r="C49" t="s">
        <v>32</v>
      </c>
      <c r="E49" t="s">
        <v>28</v>
      </c>
      <c r="G49" s="2" t="s">
        <v>33</v>
      </c>
      <c r="H49">
        <v>2014</v>
      </c>
      <c r="I49" t="s">
        <v>20</v>
      </c>
      <c r="J49" t="s">
        <v>26</v>
      </c>
    </row>
    <row r="50" spans="1:10" ht="30" x14ac:dyDescent="0.25">
      <c r="A50" t="str">
        <f t="shared" si="1"/>
        <v>2016-10-31</v>
      </c>
      <c r="B50" t="str">
        <f>"0930"</f>
        <v>0930</v>
      </c>
      <c r="C50" t="s">
        <v>146</v>
      </c>
      <c r="D50" t="s">
        <v>148</v>
      </c>
      <c r="E50" t="s">
        <v>28</v>
      </c>
      <c r="G50" s="2" t="s">
        <v>147</v>
      </c>
      <c r="H50">
        <v>1982</v>
      </c>
      <c r="I50" t="s">
        <v>149</v>
      </c>
      <c r="J50" t="s">
        <v>110</v>
      </c>
    </row>
    <row r="51" spans="1:10" ht="45" x14ac:dyDescent="0.25">
      <c r="A51" t="str">
        <f t="shared" si="1"/>
        <v>2016-10-31</v>
      </c>
      <c r="B51" t="str">
        <f>"1000"</f>
        <v>1000</v>
      </c>
      <c r="C51" t="s">
        <v>97</v>
      </c>
      <c r="E51" t="s">
        <v>47</v>
      </c>
      <c r="G51" s="2" t="s">
        <v>98</v>
      </c>
      <c r="H51">
        <v>2016</v>
      </c>
      <c r="I51" t="s">
        <v>99</v>
      </c>
      <c r="J51" t="s">
        <v>60</v>
      </c>
    </row>
    <row r="52" spans="1:10" ht="45" x14ac:dyDescent="0.25">
      <c r="A52" t="str">
        <f t="shared" si="1"/>
        <v>2016-10-31</v>
      </c>
      <c r="B52" t="str">
        <f>"1030"</f>
        <v>1030</v>
      </c>
      <c r="C52" t="s">
        <v>115</v>
      </c>
      <c r="G52" s="2" t="s">
        <v>116</v>
      </c>
      <c r="H52">
        <v>0</v>
      </c>
      <c r="I52" t="s">
        <v>15</v>
      </c>
      <c r="J52" t="s">
        <v>53</v>
      </c>
    </row>
    <row r="53" spans="1:10" ht="30" x14ac:dyDescent="0.25">
      <c r="A53" t="str">
        <f t="shared" si="1"/>
        <v>2016-10-31</v>
      </c>
      <c r="B53" t="str">
        <f>"1100"</f>
        <v>1100</v>
      </c>
      <c r="C53" t="s">
        <v>117</v>
      </c>
      <c r="D53" t="s">
        <v>119</v>
      </c>
      <c r="E53" t="s">
        <v>28</v>
      </c>
      <c r="G53" s="2" t="s">
        <v>118</v>
      </c>
      <c r="H53">
        <v>2013</v>
      </c>
      <c r="I53" t="s">
        <v>120</v>
      </c>
      <c r="J53" t="s">
        <v>121</v>
      </c>
    </row>
    <row r="54" spans="1:10" ht="30" x14ac:dyDescent="0.25">
      <c r="A54" t="str">
        <f t="shared" si="1"/>
        <v>2016-10-31</v>
      </c>
      <c r="B54" t="str">
        <f>"1200"</f>
        <v>1200</v>
      </c>
      <c r="C54" t="s">
        <v>122</v>
      </c>
      <c r="E54" t="s">
        <v>28</v>
      </c>
      <c r="G54" s="2" t="s">
        <v>123</v>
      </c>
      <c r="H54">
        <v>2011</v>
      </c>
      <c r="I54" t="s">
        <v>124</v>
      </c>
      <c r="J54" t="s">
        <v>125</v>
      </c>
    </row>
    <row r="55" spans="1:10" ht="30" x14ac:dyDescent="0.25">
      <c r="A55" t="str">
        <f t="shared" si="1"/>
        <v>2016-10-31</v>
      </c>
      <c r="B55" t="str">
        <f>"1340"</f>
        <v>1340</v>
      </c>
      <c r="C55" t="s">
        <v>111</v>
      </c>
      <c r="D55" t="s">
        <v>113</v>
      </c>
      <c r="E55" t="s">
        <v>11</v>
      </c>
      <c r="G55" s="2" t="s">
        <v>112</v>
      </c>
      <c r="H55">
        <v>0</v>
      </c>
      <c r="I55" t="s">
        <v>20</v>
      </c>
      <c r="J55" t="s">
        <v>114</v>
      </c>
    </row>
    <row r="56" spans="1:10" ht="45" x14ac:dyDescent="0.25">
      <c r="A56" t="str">
        <f t="shared" si="1"/>
        <v>2016-10-31</v>
      </c>
      <c r="B56" t="str">
        <f>"1430"</f>
        <v>1430</v>
      </c>
      <c r="C56" t="s">
        <v>34</v>
      </c>
      <c r="D56" t="s">
        <v>151</v>
      </c>
      <c r="E56" t="s">
        <v>11</v>
      </c>
      <c r="G56" s="2" t="s">
        <v>150</v>
      </c>
      <c r="H56">
        <v>0</v>
      </c>
      <c r="I56" t="s">
        <v>15</v>
      </c>
      <c r="J56" t="s">
        <v>31</v>
      </c>
    </row>
    <row r="57" spans="1:10" ht="30" x14ac:dyDescent="0.25">
      <c r="A57" t="str">
        <f t="shared" si="1"/>
        <v>2016-10-31</v>
      </c>
      <c r="B57" t="str">
        <f>"1500"</f>
        <v>1500</v>
      </c>
      <c r="C57" t="s">
        <v>133</v>
      </c>
      <c r="E57" t="s">
        <v>11</v>
      </c>
      <c r="G57" s="2" t="s">
        <v>134</v>
      </c>
      <c r="H57">
        <v>2010</v>
      </c>
      <c r="I57" t="s">
        <v>20</v>
      </c>
      <c r="J57" t="s">
        <v>44</v>
      </c>
    </row>
    <row r="58" spans="1:10" x14ac:dyDescent="0.25">
      <c r="A58" t="str">
        <f t="shared" si="1"/>
        <v>2016-10-31</v>
      </c>
      <c r="B58" t="str">
        <f>"1530"</f>
        <v>1530</v>
      </c>
      <c r="C58" t="s">
        <v>37</v>
      </c>
      <c r="D58" t="s">
        <v>140</v>
      </c>
      <c r="E58" t="s">
        <v>11</v>
      </c>
      <c r="G58" s="2" t="s">
        <v>139</v>
      </c>
      <c r="H58">
        <v>2012</v>
      </c>
      <c r="I58" t="s">
        <v>15</v>
      </c>
      <c r="J58" t="s">
        <v>31</v>
      </c>
    </row>
    <row r="59" spans="1:10" x14ac:dyDescent="0.25">
      <c r="A59" t="str">
        <f t="shared" si="1"/>
        <v>2016-10-31</v>
      </c>
      <c r="B59" t="str">
        <f>"1600"</f>
        <v>1600</v>
      </c>
      <c r="C59" t="s">
        <v>152</v>
      </c>
      <c r="D59" t="s">
        <v>155</v>
      </c>
      <c r="E59" t="s">
        <v>28</v>
      </c>
      <c r="F59" t="s">
        <v>153</v>
      </c>
      <c r="G59" s="2" t="s">
        <v>154</v>
      </c>
      <c r="H59">
        <v>2014</v>
      </c>
      <c r="I59" t="s">
        <v>15</v>
      </c>
      <c r="J59" t="s">
        <v>44</v>
      </c>
    </row>
    <row r="60" spans="1:10" ht="45" x14ac:dyDescent="0.25">
      <c r="A60" t="str">
        <f t="shared" si="1"/>
        <v>2016-10-31</v>
      </c>
      <c r="B60" t="str">
        <f>"1630"</f>
        <v>1630</v>
      </c>
      <c r="C60" t="s">
        <v>32</v>
      </c>
      <c r="E60" t="s">
        <v>28</v>
      </c>
      <c r="G60" s="2" t="s">
        <v>33</v>
      </c>
      <c r="H60">
        <v>2014</v>
      </c>
      <c r="I60" t="s">
        <v>20</v>
      </c>
      <c r="J60" t="s">
        <v>26</v>
      </c>
    </row>
    <row r="61" spans="1:10" ht="30" x14ac:dyDescent="0.25">
      <c r="A61" t="str">
        <f t="shared" si="1"/>
        <v>2016-10-31</v>
      </c>
      <c r="B61" t="str">
        <f>"1700"</f>
        <v>1700</v>
      </c>
      <c r="C61" t="s">
        <v>24</v>
      </c>
      <c r="E61" t="s">
        <v>11</v>
      </c>
      <c r="G61" s="2" t="s">
        <v>25</v>
      </c>
      <c r="H61">
        <v>2007</v>
      </c>
      <c r="I61" t="s">
        <v>15</v>
      </c>
      <c r="J61" t="s">
        <v>26</v>
      </c>
    </row>
    <row r="62" spans="1:10" ht="30" x14ac:dyDescent="0.25">
      <c r="A62" t="str">
        <f t="shared" si="1"/>
        <v>2016-10-31</v>
      </c>
      <c r="B62" t="str">
        <f>"1730"</f>
        <v>1730</v>
      </c>
      <c r="C62" t="s">
        <v>156</v>
      </c>
      <c r="D62" t="s">
        <v>158</v>
      </c>
      <c r="E62" t="s">
        <v>11</v>
      </c>
      <c r="G62" s="2" t="s">
        <v>157</v>
      </c>
      <c r="H62">
        <v>2012</v>
      </c>
      <c r="I62" t="s">
        <v>99</v>
      </c>
      <c r="J62" t="s">
        <v>53</v>
      </c>
    </row>
    <row r="63" spans="1:10" ht="45" x14ac:dyDescent="0.25">
      <c r="A63" t="str">
        <f t="shared" si="1"/>
        <v>2016-10-31</v>
      </c>
      <c r="B63" t="str">
        <f>"1800"</f>
        <v>1800</v>
      </c>
      <c r="C63" t="s">
        <v>159</v>
      </c>
      <c r="D63" t="s">
        <v>161</v>
      </c>
      <c r="E63" t="s">
        <v>11</v>
      </c>
      <c r="G63" s="2" t="s">
        <v>160</v>
      </c>
      <c r="H63">
        <v>2013</v>
      </c>
      <c r="I63" t="s">
        <v>15</v>
      </c>
      <c r="J63" t="s">
        <v>26</v>
      </c>
    </row>
    <row r="64" spans="1:10" ht="30" x14ac:dyDescent="0.25">
      <c r="A64" t="str">
        <f t="shared" si="1"/>
        <v>2016-10-31</v>
      </c>
      <c r="B64" t="str">
        <f>"1830"</f>
        <v>1830</v>
      </c>
      <c r="C64" t="s">
        <v>162</v>
      </c>
      <c r="D64" t="s">
        <v>164</v>
      </c>
      <c r="E64" t="s">
        <v>11</v>
      </c>
      <c r="G64" s="2" t="s">
        <v>163</v>
      </c>
      <c r="H64">
        <v>0</v>
      </c>
      <c r="I64" t="s">
        <v>20</v>
      </c>
      <c r="J64" t="s">
        <v>44</v>
      </c>
    </row>
    <row r="65" spans="1:10" ht="45" x14ac:dyDescent="0.25">
      <c r="A65" t="str">
        <f t="shared" si="1"/>
        <v>2016-10-31</v>
      </c>
      <c r="B65" t="str">
        <f>"1900"</f>
        <v>1900</v>
      </c>
      <c r="C65" t="s">
        <v>91</v>
      </c>
      <c r="D65" t="s">
        <v>166</v>
      </c>
      <c r="E65" t="s">
        <v>11</v>
      </c>
      <c r="G65" s="2" t="s">
        <v>165</v>
      </c>
      <c r="H65">
        <v>2016</v>
      </c>
      <c r="I65" t="s">
        <v>15</v>
      </c>
      <c r="J65" t="s">
        <v>21</v>
      </c>
    </row>
    <row r="66" spans="1:10" ht="45" x14ac:dyDescent="0.25">
      <c r="A66" t="str">
        <f t="shared" si="1"/>
        <v>2016-10-31</v>
      </c>
      <c r="B66" t="str">
        <f>"1920"</f>
        <v>1920</v>
      </c>
      <c r="C66" t="s">
        <v>167</v>
      </c>
      <c r="E66" t="s">
        <v>47</v>
      </c>
      <c r="G66" s="2" t="s">
        <v>168</v>
      </c>
      <c r="H66">
        <v>2016</v>
      </c>
      <c r="I66" t="s">
        <v>15</v>
      </c>
      <c r="J66" t="s">
        <v>169</v>
      </c>
    </row>
    <row r="67" spans="1:10" ht="30" x14ac:dyDescent="0.25">
      <c r="A67" t="str">
        <f t="shared" si="1"/>
        <v>2016-10-31</v>
      </c>
      <c r="B67" t="str">
        <f>"1930"</f>
        <v>1930</v>
      </c>
      <c r="C67" t="s">
        <v>170</v>
      </c>
      <c r="E67" t="s">
        <v>28</v>
      </c>
      <c r="G67" s="2" t="s">
        <v>171</v>
      </c>
      <c r="H67">
        <v>2004</v>
      </c>
      <c r="I67" t="s">
        <v>99</v>
      </c>
      <c r="J67" t="s">
        <v>53</v>
      </c>
    </row>
    <row r="68" spans="1:10" ht="45" x14ac:dyDescent="0.25">
      <c r="A68" t="str">
        <f t="shared" si="1"/>
        <v>2016-10-31</v>
      </c>
      <c r="B68" t="str">
        <f>"2000"</f>
        <v>2000</v>
      </c>
      <c r="C68" t="s">
        <v>172</v>
      </c>
      <c r="D68" t="s">
        <v>174</v>
      </c>
      <c r="E68" t="s">
        <v>11</v>
      </c>
      <c r="G68" s="2" t="s">
        <v>173</v>
      </c>
      <c r="H68">
        <v>2012</v>
      </c>
      <c r="I68" t="s">
        <v>99</v>
      </c>
      <c r="J68" t="s">
        <v>53</v>
      </c>
    </row>
    <row r="69" spans="1:10" ht="45" x14ac:dyDescent="0.25">
      <c r="A69" t="str">
        <f t="shared" si="1"/>
        <v>2016-10-31</v>
      </c>
      <c r="B69" t="str">
        <f>"2030"</f>
        <v>2030</v>
      </c>
      <c r="C69" t="s">
        <v>175</v>
      </c>
      <c r="E69" t="s">
        <v>11</v>
      </c>
      <c r="G69" s="2" t="s">
        <v>176</v>
      </c>
      <c r="H69">
        <v>0</v>
      </c>
      <c r="I69" t="s">
        <v>20</v>
      </c>
      <c r="J69" t="s">
        <v>177</v>
      </c>
    </row>
    <row r="70" spans="1:10" ht="45" x14ac:dyDescent="0.25">
      <c r="A70" t="str">
        <f t="shared" si="1"/>
        <v>2016-10-31</v>
      </c>
      <c r="B70" t="str">
        <f>"2100"</f>
        <v>2100</v>
      </c>
      <c r="C70" t="s">
        <v>178</v>
      </c>
      <c r="E70" t="s">
        <v>47</v>
      </c>
      <c r="G70" s="2" t="s">
        <v>179</v>
      </c>
      <c r="H70">
        <v>2016</v>
      </c>
      <c r="I70" t="s">
        <v>15</v>
      </c>
      <c r="J70" t="s">
        <v>60</v>
      </c>
    </row>
    <row r="71" spans="1:10" ht="45" x14ac:dyDescent="0.25">
      <c r="A71" t="str">
        <f t="shared" si="1"/>
        <v>2016-10-31</v>
      </c>
      <c r="B71" t="str">
        <f>"2130"</f>
        <v>2130</v>
      </c>
      <c r="C71" t="s">
        <v>180</v>
      </c>
      <c r="D71" t="s">
        <v>182</v>
      </c>
      <c r="G71" s="2" t="s">
        <v>181</v>
      </c>
      <c r="H71">
        <v>0</v>
      </c>
      <c r="I71" t="s">
        <v>99</v>
      </c>
      <c r="J71" t="s">
        <v>53</v>
      </c>
    </row>
    <row r="72" spans="1:10" ht="30" x14ac:dyDescent="0.25">
      <c r="A72" t="str">
        <f t="shared" si="1"/>
        <v>2016-10-31</v>
      </c>
      <c r="B72" t="str">
        <f>"2200"</f>
        <v>2200</v>
      </c>
      <c r="C72" t="s">
        <v>180</v>
      </c>
      <c r="D72" t="s">
        <v>186</v>
      </c>
      <c r="E72" t="s">
        <v>183</v>
      </c>
      <c r="F72" t="s">
        <v>184</v>
      </c>
      <c r="G72" s="2" t="s">
        <v>185</v>
      </c>
      <c r="H72">
        <v>2008</v>
      </c>
      <c r="I72" t="s">
        <v>99</v>
      </c>
      <c r="J72" t="s">
        <v>53</v>
      </c>
    </row>
    <row r="73" spans="1:10" ht="30" x14ac:dyDescent="0.25">
      <c r="A73" t="str">
        <f t="shared" si="1"/>
        <v>2016-10-31</v>
      </c>
      <c r="B73" t="str">
        <f>"2230"</f>
        <v>2230</v>
      </c>
      <c r="C73" t="s">
        <v>187</v>
      </c>
      <c r="D73" t="s">
        <v>191</v>
      </c>
      <c r="E73" t="s">
        <v>188</v>
      </c>
      <c r="F73" t="s">
        <v>189</v>
      </c>
      <c r="G73" s="2" t="s">
        <v>190</v>
      </c>
      <c r="H73">
        <v>2005</v>
      </c>
      <c r="I73" t="s">
        <v>120</v>
      </c>
      <c r="J73" t="s">
        <v>177</v>
      </c>
    </row>
    <row r="74" spans="1:10" ht="30" x14ac:dyDescent="0.25">
      <c r="A74" t="str">
        <f t="shared" si="1"/>
        <v>2016-10-31</v>
      </c>
      <c r="B74" t="str">
        <f>"2300"</f>
        <v>2300</v>
      </c>
      <c r="C74" t="s">
        <v>192</v>
      </c>
      <c r="D74" t="s">
        <v>194</v>
      </c>
      <c r="E74" t="s">
        <v>11</v>
      </c>
      <c r="G74" s="2" t="s">
        <v>193</v>
      </c>
      <c r="H74">
        <v>2014</v>
      </c>
      <c r="I74" t="s">
        <v>15</v>
      </c>
      <c r="J74" t="s">
        <v>195</v>
      </c>
    </row>
    <row r="75" spans="1:10" ht="30" x14ac:dyDescent="0.25">
      <c r="A75" t="str">
        <f t="shared" ref="A75:A117" si="2">"2016-11-01"</f>
        <v>2016-11-01</v>
      </c>
      <c r="B75" t="str">
        <f>"0000"</f>
        <v>0000</v>
      </c>
      <c r="C75" t="s">
        <v>196</v>
      </c>
      <c r="D75" t="s">
        <v>198</v>
      </c>
      <c r="E75" t="s">
        <v>28</v>
      </c>
      <c r="G75" s="2" t="s">
        <v>197</v>
      </c>
      <c r="H75">
        <v>2013</v>
      </c>
      <c r="I75" t="s">
        <v>15</v>
      </c>
      <c r="J75" t="s">
        <v>199</v>
      </c>
    </row>
    <row r="76" spans="1:10" ht="30" x14ac:dyDescent="0.25">
      <c r="A76" t="str">
        <f t="shared" si="2"/>
        <v>2016-11-01</v>
      </c>
      <c r="B76" t="str">
        <f>"0100"</f>
        <v>0100</v>
      </c>
      <c r="C76" t="s">
        <v>196</v>
      </c>
      <c r="D76" t="s">
        <v>200</v>
      </c>
      <c r="E76" t="s">
        <v>28</v>
      </c>
      <c r="G76" s="2" t="s">
        <v>197</v>
      </c>
      <c r="H76">
        <v>2013</v>
      </c>
      <c r="I76" t="s">
        <v>15</v>
      </c>
      <c r="J76" t="s">
        <v>199</v>
      </c>
    </row>
    <row r="77" spans="1:10" ht="30" x14ac:dyDescent="0.25">
      <c r="A77" t="str">
        <f t="shared" si="2"/>
        <v>2016-11-01</v>
      </c>
      <c r="B77" t="str">
        <f>"0200"</f>
        <v>0200</v>
      </c>
      <c r="C77" t="s">
        <v>196</v>
      </c>
      <c r="D77" t="s">
        <v>201</v>
      </c>
      <c r="E77" t="s">
        <v>28</v>
      </c>
      <c r="G77" s="2" t="s">
        <v>197</v>
      </c>
      <c r="H77">
        <v>2013</v>
      </c>
      <c r="I77" t="s">
        <v>15</v>
      </c>
      <c r="J77" t="s">
        <v>199</v>
      </c>
    </row>
    <row r="78" spans="1:10" ht="30" x14ac:dyDescent="0.25">
      <c r="A78" t="str">
        <f t="shared" si="2"/>
        <v>2016-11-01</v>
      </c>
      <c r="B78" t="str">
        <f>"0300"</f>
        <v>0300</v>
      </c>
      <c r="C78" t="s">
        <v>196</v>
      </c>
      <c r="D78" t="s">
        <v>202</v>
      </c>
      <c r="E78" t="s">
        <v>11</v>
      </c>
      <c r="G78" s="2" t="s">
        <v>197</v>
      </c>
      <c r="H78">
        <v>2013</v>
      </c>
      <c r="I78" t="s">
        <v>15</v>
      </c>
      <c r="J78" t="s">
        <v>199</v>
      </c>
    </row>
    <row r="79" spans="1:10" ht="30" x14ac:dyDescent="0.25">
      <c r="A79" t="str">
        <f t="shared" si="2"/>
        <v>2016-11-01</v>
      </c>
      <c r="B79" t="str">
        <f>"0400"</f>
        <v>0400</v>
      </c>
      <c r="C79" t="s">
        <v>196</v>
      </c>
      <c r="E79" t="s">
        <v>11</v>
      </c>
      <c r="G79" s="2" t="s">
        <v>197</v>
      </c>
      <c r="H79">
        <v>2013</v>
      </c>
      <c r="I79" t="s">
        <v>15</v>
      </c>
      <c r="J79" t="s">
        <v>199</v>
      </c>
    </row>
    <row r="80" spans="1:10" ht="30" x14ac:dyDescent="0.25">
      <c r="A80" t="str">
        <f t="shared" si="2"/>
        <v>2016-11-01</v>
      </c>
      <c r="B80" t="str">
        <f>"0500"</f>
        <v>0500</v>
      </c>
      <c r="C80" t="s">
        <v>129</v>
      </c>
      <c r="E80" t="s">
        <v>28</v>
      </c>
      <c r="G80" s="2" t="s">
        <v>130</v>
      </c>
      <c r="H80">
        <v>2012</v>
      </c>
      <c r="I80" t="s">
        <v>15</v>
      </c>
      <c r="J80" t="s">
        <v>203</v>
      </c>
    </row>
    <row r="81" spans="1:10" ht="45" x14ac:dyDescent="0.25">
      <c r="A81" t="str">
        <f t="shared" si="2"/>
        <v>2016-11-01</v>
      </c>
      <c r="B81" t="str">
        <f>"0600"</f>
        <v>0600</v>
      </c>
      <c r="C81" t="s">
        <v>41</v>
      </c>
      <c r="D81" t="s">
        <v>204</v>
      </c>
      <c r="E81" t="s">
        <v>11</v>
      </c>
      <c r="G81" s="2" t="s">
        <v>42</v>
      </c>
      <c r="H81">
        <v>2005</v>
      </c>
      <c r="I81" t="s">
        <v>20</v>
      </c>
      <c r="J81" t="s">
        <v>40</v>
      </c>
    </row>
    <row r="82" spans="1:10" ht="30" x14ac:dyDescent="0.25">
      <c r="A82" t="str">
        <f t="shared" si="2"/>
        <v>2016-11-01</v>
      </c>
      <c r="B82" t="str">
        <f>"0630"</f>
        <v>0630</v>
      </c>
      <c r="C82" t="s">
        <v>133</v>
      </c>
      <c r="E82" t="s">
        <v>11</v>
      </c>
      <c r="G82" s="2" t="s">
        <v>134</v>
      </c>
      <c r="H82">
        <v>2010</v>
      </c>
      <c r="I82" t="s">
        <v>20</v>
      </c>
      <c r="J82" t="s">
        <v>31</v>
      </c>
    </row>
    <row r="83" spans="1:10" x14ac:dyDescent="0.25">
      <c r="A83" t="str">
        <f t="shared" si="2"/>
        <v>2016-11-01</v>
      </c>
      <c r="B83" t="str">
        <f>"0700"</f>
        <v>0700</v>
      </c>
      <c r="C83" t="s">
        <v>135</v>
      </c>
      <c r="D83" t="s">
        <v>205</v>
      </c>
      <c r="E83" t="s">
        <v>11</v>
      </c>
      <c r="G83" s="2" t="s">
        <v>136</v>
      </c>
      <c r="H83">
        <v>2013</v>
      </c>
      <c r="I83" t="s">
        <v>15</v>
      </c>
      <c r="J83" t="s">
        <v>60</v>
      </c>
    </row>
    <row r="84" spans="1:10" x14ac:dyDescent="0.25">
      <c r="A84" t="str">
        <f t="shared" si="2"/>
        <v>2016-11-01</v>
      </c>
      <c r="B84" t="str">
        <f>"0730"</f>
        <v>0730</v>
      </c>
      <c r="C84" t="s">
        <v>37</v>
      </c>
      <c r="D84" t="s">
        <v>207</v>
      </c>
      <c r="E84" t="s">
        <v>11</v>
      </c>
      <c r="G84" s="2" t="s">
        <v>206</v>
      </c>
      <c r="H84">
        <v>2012</v>
      </c>
      <c r="I84" t="s">
        <v>15</v>
      </c>
      <c r="J84" t="s">
        <v>40</v>
      </c>
    </row>
    <row r="85" spans="1:10" ht="45" x14ac:dyDescent="0.25">
      <c r="A85" t="str">
        <f t="shared" si="2"/>
        <v>2016-11-01</v>
      </c>
      <c r="B85" t="str">
        <f>"0800"</f>
        <v>0800</v>
      </c>
      <c r="C85" t="s">
        <v>34</v>
      </c>
      <c r="D85" t="s">
        <v>209</v>
      </c>
      <c r="E85" t="s">
        <v>11</v>
      </c>
      <c r="G85" s="2" t="s">
        <v>208</v>
      </c>
      <c r="H85">
        <v>0</v>
      </c>
      <c r="I85" t="s">
        <v>15</v>
      </c>
      <c r="J85" t="s">
        <v>31</v>
      </c>
    </row>
    <row r="86" spans="1:10" ht="30" x14ac:dyDescent="0.25">
      <c r="A86" t="str">
        <f t="shared" si="2"/>
        <v>2016-11-01</v>
      </c>
      <c r="B86" t="str">
        <f>"0830"</f>
        <v>0830</v>
      </c>
      <c r="C86" t="s">
        <v>143</v>
      </c>
      <c r="E86" t="s">
        <v>11</v>
      </c>
      <c r="G86" s="2" t="s">
        <v>144</v>
      </c>
      <c r="H86">
        <v>0</v>
      </c>
      <c r="I86" t="s">
        <v>20</v>
      </c>
      <c r="J86" t="s">
        <v>145</v>
      </c>
    </row>
    <row r="87" spans="1:10" ht="30" x14ac:dyDescent="0.25">
      <c r="A87" t="str">
        <f t="shared" si="2"/>
        <v>2016-11-01</v>
      </c>
      <c r="B87" t="str">
        <f>"0845"</f>
        <v>0845</v>
      </c>
      <c r="C87" t="s">
        <v>143</v>
      </c>
      <c r="E87" t="s">
        <v>11</v>
      </c>
      <c r="G87" s="2" t="s">
        <v>144</v>
      </c>
      <c r="H87">
        <v>0</v>
      </c>
      <c r="I87" t="s">
        <v>20</v>
      </c>
      <c r="J87" t="s">
        <v>90</v>
      </c>
    </row>
    <row r="88" spans="1:10" ht="45" x14ac:dyDescent="0.25">
      <c r="A88" t="str">
        <f t="shared" si="2"/>
        <v>2016-11-01</v>
      </c>
      <c r="B88" t="str">
        <f>"0900"</f>
        <v>0900</v>
      </c>
      <c r="C88" t="s">
        <v>32</v>
      </c>
      <c r="E88" t="s">
        <v>28</v>
      </c>
      <c r="G88" s="2" t="s">
        <v>33</v>
      </c>
      <c r="H88">
        <v>2014</v>
      </c>
      <c r="I88" t="s">
        <v>20</v>
      </c>
      <c r="J88" t="s">
        <v>26</v>
      </c>
    </row>
    <row r="89" spans="1:10" ht="30" x14ac:dyDescent="0.25">
      <c r="A89" t="str">
        <f t="shared" si="2"/>
        <v>2016-11-01</v>
      </c>
      <c r="B89" t="str">
        <f>"0930"</f>
        <v>0930</v>
      </c>
      <c r="C89" t="s">
        <v>146</v>
      </c>
      <c r="D89" t="s">
        <v>210</v>
      </c>
      <c r="E89" t="s">
        <v>28</v>
      </c>
      <c r="G89" s="2" t="s">
        <v>147</v>
      </c>
      <c r="H89">
        <v>1982</v>
      </c>
      <c r="I89" t="s">
        <v>149</v>
      </c>
      <c r="J89" t="s">
        <v>110</v>
      </c>
    </row>
    <row r="90" spans="1:10" ht="30" x14ac:dyDescent="0.25">
      <c r="A90" t="str">
        <f t="shared" si="2"/>
        <v>2016-11-01</v>
      </c>
      <c r="B90" t="str">
        <f>"1000"</f>
        <v>1000</v>
      </c>
      <c r="C90" t="s">
        <v>211</v>
      </c>
      <c r="E90" t="s">
        <v>28</v>
      </c>
      <c r="F90" t="s">
        <v>51</v>
      </c>
      <c r="G90" s="2" t="s">
        <v>212</v>
      </c>
      <c r="H90">
        <v>2013</v>
      </c>
      <c r="I90" t="s">
        <v>20</v>
      </c>
      <c r="J90" t="s">
        <v>44</v>
      </c>
    </row>
    <row r="91" spans="1:10" ht="45" x14ac:dyDescent="0.25">
      <c r="A91" t="str">
        <f t="shared" si="2"/>
        <v>2016-11-01</v>
      </c>
      <c r="B91" t="str">
        <f>"1030"</f>
        <v>1030</v>
      </c>
      <c r="C91" t="s">
        <v>91</v>
      </c>
      <c r="D91" t="s">
        <v>166</v>
      </c>
      <c r="E91" t="s">
        <v>11</v>
      </c>
      <c r="G91" s="2" t="s">
        <v>165</v>
      </c>
      <c r="H91">
        <v>2016</v>
      </c>
      <c r="I91" t="s">
        <v>15</v>
      </c>
      <c r="J91" t="s">
        <v>21</v>
      </c>
    </row>
    <row r="92" spans="1:10" ht="45" x14ac:dyDescent="0.25">
      <c r="A92" t="str">
        <f t="shared" si="2"/>
        <v>2016-11-01</v>
      </c>
      <c r="B92" t="str">
        <f>"1050"</f>
        <v>1050</v>
      </c>
      <c r="C92" t="s">
        <v>213</v>
      </c>
      <c r="D92" t="s">
        <v>215</v>
      </c>
      <c r="E92" t="s">
        <v>28</v>
      </c>
      <c r="G92" s="2" t="s">
        <v>214</v>
      </c>
      <c r="H92">
        <v>2014</v>
      </c>
      <c r="I92" t="s">
        <v>15</v>
      </c>
      <c r="J92" t="s">
        <v>216</v>
      </c>
    </row>
    <row r="93" spans="1:10" ht="45" x14ac:dyDescent="0.25">
      <c r="A93" t="str">
        <f t="shared" si="2"/>
        <v>2016-11-01</v>
      </c>
      <c r="B93" t="str">
        <f>"1055"</f>
        <v>1055</v>
      </c>
      <c r="C93" t="s">
        <v>217</v>
      </c>
      <c r="E93" t="s">
        <v>11</v>
      </c>
      <c r="G93" s="2" t="s">
        <v>218</v>
      </c>
      <c r="H93">
        <v>2015</v>
      </c>
      <c r="I93" t="s">
        <v>15</v>
      </c>
      <c r="J93" t="s">
        <v>79</v>
      </c>
    </row>
    <row r="94" spans="1:10" ht="30" x14ac:dyDescent="0.25">
      <c r="A94" t="str">
        <f t="shared" si="2"/>
        <v>2016-11-01</v>
      </c>
      <c r="B94" t="str">
        <f>"1100"</f>
        <v>1100</v>
      </c>
      <c r="C94" t="s">
        <v>170</v>
      </c>
      <c r="E94" t="s">
        <v>28</v>
      </c>
      <c r="G94" s="2" t="s">
        <v>171</v>
      </c>
      <c r="H94">
        <v>2004</v>
      </c>
      <c r="I94" t="s">
        <v>99</v>
      </c>
      <c r="J94" t="s">
        <v>53</v>
      </c>
    </row>
    <row r="95" spans="1:10" ht="45" x14ac:dyDescent="0.25">
      <c r="A95" t="str">
        <f t="shared" si="2"/>
        <v>2016-11-01</v>
      </c>
      <c r="B95" t="str">
        <f>"1130"</f>
        <v>1130</v>
      </c>
      <c r="C95" t="s">
        <v>159</v>
      </c>
      <c r="D95" t="s">
        <v>161</v>
      </c>
      <c r="E95" t="s">
        <v>11</v>
      </c>
      <c r="G95" s="2" t="s">
        <v>160</v>
      </c>
      <c r="H95">
        <v>2013</v>
      </c>
      <c r="I95" t="s">
        <v>15</v>
      </c>
      <c r="J95" t="s">
        <v>26</v>
      </c>
    </row>
    <row r="96" spans="1:10" ht="45" x14ac:dyDescent="0.25">
      <c r="A96" t="str">
        <f t="shared" si="2"/>
        <v>2016-11-01</v>
      </c>
      <c r="B96" t="str">
        <f>"1200"</f>
        <v>1200</v>
      </c>
      <c r="C96" t="s">
        <v>219</v>
      </c>
      <c r="D96" t="s">
        <v>220</v>
      </c>
      <c r="E96" t="s">
        <v>11</v>
      </c>
      <c r="G96" s="2" t="s">
        <v>173</v>
      </c>
      <c r="H96">
        <v>2012</v>
      </c>
      <c r="I96" t="s">
        <v>99</v>
      </c>
      <c r="J96" t="s">
        <v>53</v>
      </c>
    </row>
    <row r="97" spans="1:10" ht="30" x14ac:dyDescent="0.25">
      <c r="A97" t="str">
        <f t="shared" si="2"/>
        <v>2016-11-01</v>
      </c>
      <c r="B97" t="str">
        <f>"1230"</f>
        <v>1230</v>
      </c>
      <c r="C97" t="s">
        <v>211</v>
      </c>
      <c r="E97" t="s">
        <v>28</v>
      </c>
      <c r="G97" s="2" t="s">
        <v>212</v>
      </c>
      <c r="H97">
        <v>2013</v>
      </c>
      <c r="I97" t="s">
        <v>20</v>
      </c>
      <c r="J97" t="s">
        <v>26</v>
      </c>
    </row>
    <row r="98" spans="1:10" ht="30" x14ac:dyDescent="0.25">
      <c r="A98" t="str">
        <f t="shared" si="2"/>
        <v>2016-11-01</v>
      </c>
      <c r="B98" t="str">
        <f>"1300"</f>
        <v>1300</v>
      </c>
      <c r="C98" t="s">
        <v>156</v>
      </c>
      <c r="D98" t="s">
        <v>158</v>
      </c>
      <c r="E98" t="s">
        <v>11</v>
      </c>
      <c r="G98" s="2" t="s">
        <v>157</v>
      </c>
      <c r="H98">
        <v>2012</v>
      </c>
      <c r="I98" t="s">
        <v>99</v>
      </c>
      <c r="J98" t="s">
        <v>53</v>
      </c>
    </row>
    <row r="99" spans="1:10" ht="45" x14ac:dyDescent="0.25">
      <c r="A99" t="str">
        <f t="shared" si="2"/>
        <v>2016-11-01</v>
      </c>
      <c r="B99" t="str">
        <f>"1330"</f>
        <v>1330</v>
      </c>
      <c r="C99" t="s">
        <v>172</v>
      </c>
      <c r="D99" t="s">
        <v>174</v>
      </c>
      <c r="E99" t="s">
        <v>11</v>
      </c>
      <c r="G99" s="2" t="s">
        <v>173</v>
      </c>
      <c r="H99">
        <v>2012</v>
      </c>
      <c r="I99" t="s">
        <v>99</v>
      </c>
      <c r="J99" t="s">
        <v>53</v>
      </c>
    </row>
    <row r="100" spans="1:10" ht="45" x14ac:dyDescent="0.25">
      <c r="A100" t="str">
        <f t="shared" si="2"/>
        <v>2016-11-01</v>
      </c>
      <c r="B100" t="str">
        <f>"1400"</f>
        <v>1400</v>
      </c>
      <c r="C100" t="s">
        <v>91</v>
      </c>
      <c r="D100" t="s">
        <v>166</v>
      </c>
      <c r="E100" t="s">
        <v>11</v>
      </c>
      <c r="G100" s="2" t="s">
        <v>165</v>
      </c>
      <c r="H100">
        <v>2016</v>
      </c>
      <c r="I100" t="s">
        <v>15</v>
      </c>
      <c r="J100" t="s">
        <v>21</v>
      </c>
    </row>
    <row r="101" spans="1:10" ht="45" x14ac:dyDescent="0.25">
      <c r="A101" t="str">
        <f t="shared" si="2"/>
        <v>2016-11-01</v>
      </c>
      <c r="B101" t="str">
        <f>"1420"</f>
        <v>1420</v>
      </c>
      <c r="C101" t="s">
        <v>76</v>
      </c>
      <c r="D101" t="s">
        <v>222</v>
      </c>
      <c r="E101" t="s">
        <v>11</v>
      </c>
      <c r="G101" s="2" t="s">
        <v>221</v>
      </c>
      <c r="H101">
        <v>0</v>
      </c>
      <c r="I101" t="s">
        <v>15</v>
      </c>
      <c r="J101" t="s">
        <v>79</v>
      </c>
    </row>
    <row r="102" spans="1:10" ht="30" x14ac:dyDescent="0.25">
      <c r="A102" t="str">
        <f t="shared" si="2"/>
        <v>2016-11-01</v>
      </c>
      <c r="B102" t="str">
        <f>"1430"</f>
        <v>1430</v>
      </c>
      <c r="C102" t="s">
        <v>34</v>
      </c>
      <c r="D102" t="s">
        <v>224</v>
      </c>
      <c r="E102" t="s">
        <v>11</v>
      </c>
      <c r="G102" s="2" t="s">
        <v>223</v>
      </c>
      <c r="H102">
        <v>0</v>
      </c>
      <c r="I102" t="s">
        <v>15</v>
      </c>
      <c r="J102" t="s">
        <v>45</v>
      </c>
    </row>
    <row r="103" spans="1:10" ht="30" x14ac:dyDescent="0.25">
      <c r="A103" t="str">
        <f t="shared" si="2"/>
        <v>2016-11-01</v>
      </c>
      <c r="B103" t="str">
        <f>"1500"</f>
        <v>1500</v>
      </c>
      <c r="C103" t="s">
        <v>133</v>
      </c>
      <c r="E103" t="s">
        <v>11</v>
      </c>
      <c r="G103" s="2" t="s">
        <v>134</v>
      </c>
      <c r="H103">
        <v>2010</v>
      </c>
      <c r="I103" t="s">
        <v>20</v>
      </c>
      <c r="J103" t="s">
        <v>44</v>
      </c>
    </row>
    <row r="104" spans="1:10" x14ac:dyDescent="0.25">
      <c r="A104" t="str">
        <f t="shared" si="2"/>
        <v>2016-11-01</v>
      </c>
      <c r="B104" t="str">
        <f>"1530"</f>
        <v>1530</v>
      </c>
      <c r="C104" t="s">
        <v>37</v>
      </c>
      <c r="D104" t="s">
        <v>207</v>
      </c>
      <c r="E104" t="s">
        <v>11</v>
      </c>
      <c r="G104" s="2" t="s">
        <v>206</v>
      </c>
      <c r="H104">
        <v>2012</v>
      </c>
      <c r="I104" t="s">
        <v>15</v>
      </c>
      <c r="J104" t="s">
        <v>40</v>
      </c>
    </row>
    <row r="105" spans="1:10" x14ac:dyDescent="0.25">
      <c r="A105" t="str">
        <f t="shared" si="2"/>
        <v>2016-11-01</v>
      </c>
      <c r="B105" t="str">
        <f>"1600"</f>
        <v>1600</v>
      </c>
      <c r="C105" t="s">
        <v>152</v>
      </c>
      <c r="D105" t="s">
        <v>225</v>
      </c>
      <c r="E105" t="s">
        <v>11</v>
      </c>
      <c r="G105" s="2" t="s">
        <v>154</v>
      </c>
      <c r="H105">
        <v>2014</v>
      </c>
      <c r="I105" t="s">
        <v>15</v>
      </c>
      <c r="J105" t="s">
        <v>44</v>
      </c>
    </row>
    <row r="106" spans="1:10" ht="45" x14ac:dyDescent="0.25">
      <c r="A106" t="str">
        <f t="shared" si="2"/>
        <v>2016-11-01</v>
      </c>
      <c r="B106" t="str">
        <f>"1630"</f>
        <v>1630</v>
      </c>
      <c r="C106" t="s">
        <v>32</v>
      </c>
      <c r="E106" t="s">
        <v>28</v>
      </c>
      <c r="G106" s="2" t="s">
        <v>33</v>
      </c>
      <c r="H106">
        <v>2014</v>
      </c>
      <c r="I106" t="s">
        <v>20</v>
      </c>
      <c r="J106" t="s">
        <v>26</v>
      </c>
    </row>
    <row r="107" spans="1:10" ht="30" x14ac:dyDescent="0.25">
      <c r="A107" t="str">
        <f t="shared" si="2"/>
        <v>2016-11-01</v>
      </c>
      <c r="B107" t="str">
        <f>"1700"</f>
        <v>1700</v>
      </c>
      <c r="C107" t="s">
        <v>24</v>
      </c>
      <c r="E107" t="s">
        <v>11</v>
      </c>
      <c r="G107" s="2" t="s">
        <v>25</v>
      </c>
      <c r="H107">
        <v>2007</v>
      </c>
      <c r="I107" t="s">
        <v>15</v>
      </c>
      <c r="J107" t="s">
        <v>26</v>
      </c>
    </row>
    <row r="108" spans="1:10" ht="30" x14ac:dyDescent="0.25">
      <c r="A108" t="str">
        <f t="shared" si="2"/>
        <v>2016-11-01</v>
      </c>
      <c r="B108" t="str">
        <f>"1730"</f>
        <v>1730</v>
      </c>
      <c r="C108" t="s">
        <v>61</v>
      </c>
      <c r="D108" t="s">
        <v>227</v>
      </c>
      <c r="E108" t="s">
        <v>11</v>
      </c>
      <c r="G108" s="2" t="s">
        <v>226</v>
      </c>
      <c r="H108">
        <v>2013</v>
      </c>
      <c r="I108" t="s">
        <v>15</v>
      </c>
      <c r="J108" t="s">
        <v>53</v>
      </c>
    </row>
    <row r="109" spans="1:10" ht="45" x14ac:dyDescent="0.25">
      <c r="A109" t="str">
        <f t="shared" si="2"/>
        <v>2016-11-01</v>
      </c>
      <c r="B109" t="str">
        <f>"1800"</f>
        <v>1800</v>
      </c>
      <c r="C109" t="s">
        <v>228</v>
      </c>
      <c r="D109" t="s">
        <v>230</v>
      </c>
      <c r="E109" t="s">
        <v>11</v>
      </c>
      <c r="G109" s="2" t="s">
        <v>229</v>
      </c>
      <c r="H109">
        <v>2014</v>
      </c>
      <c r="I109" t="s">
        <v>231</v>
      </c>
      <c r="J109" t="s">
        <v>45</v>
      </c>
    </row>
    <row r="110" spans="1:10" ht="30" x14ac:dyDescent="0.25">
      <c r="A110" t="str">
        <f t="shared" si="2"/>
        <v>2016-11-01</v>
      </c>
      <c r="B110" t="str">
        <f>"1830"</f>
        <v>1830</v>
      </c>
      <c r="C110" t="s">
        <v>162</v>
      </c>
      <c r="D110" t="s">
        <v>232</v>
      </c>
      <c r="E110" t="s">
        <v>28</v>
      </c>
      <c r="G110" s="2" t="s">
        <v>163</v>
      </c>
      <c r="H110">
        <v>0</v>
      </c>
      <c r="I110" t="s">
        <v>20</v>
      </c>
      <c r="J110" t="s">
        <v>44</v>
      </c>
    </row>
    <row r="111" spans="1:10" ht="45" x14ac:dyDescent="0.25">
      <c r="A111" t="str">
        <f t="shared" si="2"/>
        <v>2016-11-01</v>
      </c>
      <c r="B111" t="str">
        <f>"1900"</f>
        <v>1900</v>
      </c>
      <c r="C111" t="s">
        <v>91</v>
      </c>
      <c r="D111" t="s">
        <v>234</v>
      </c>
      <c r="E111" t="s">
        <v>11</v>
      </c>
      <c r="G111" s="2" t="s">
        <v>233</v>
      </c>
      <c r="H111">
        <v>2016</v>
      </c>
      <c r="I111" t="s">
        <v>15</v>
      </c>
      <c r="J111" t="s">
        <v>145</v>
      </c>
    </row>
    <row r="112" spans="1:10" ht="45" x14ac:dyDescent="0.25">
      <c r="A112" t="str">
        <f t="shared" si="2"/>
        <v>2016-11-01</v>
      </c>
      <c r="B112" t="str">
        <f>"1920"</f>
        <v>1920</v>
      </c>
      <c r="C112" t="s">
        <v>167</v>
      </c>
      <c r="E112" t="s">
        <v>47</v>
      </c>
      <c r="G112" s="2" t="s">
        <v>168</v>
      </c>
      <c r="H112">
        <v>2016</v>
      </c>
      <c r="I112" t="s">
        <v>15</v>
      </c>
      <c r="J112" t="s">
        <v>169</v>
      </c>
    </row>
    <row r="113" spans="1:10" ht="30" x14ac:dyDescent="0.25">
      <c r="A113" t="str">
        <f t="shared" si="2"/>
        <v>2016-11-01</v>
      </c>
      <c r="B113" t="str">
        <f>"1930"</f>
        <v>1930</v>
      </c>
      <c r="C113" t="s">
        <v>235</v>
      </c>
      <c r="G113" s="2" t="s">
        <v>236</v>
      </c>
      <c r="H113">
        <v>2016</v>
      </c>
      <c r="I113" t="s">
        <v>15</v>
      </c>
      <c r="J113" t="s">
        <v>82</v>
      </c>
    </row>
    <row r="114" spans="1:10" ht="30" x14ac:dyDescent="0.25">
      <c r="A114" t="str">
        <f t="shared" si="2"/>
        <v>2016-11-01</v>
      </c>
      <c r="B114" t="str">
        <f>"2030"</f>
        <v>2030</v>
      </c>
      <c r="C114" t="s">
        <v>237</v>
      </c>
      <c r="E114" t="s">
        <v>188</v>
      </c>
      <c r="F114" t="s">
        <v>238</v>
      </c>
      <c r="G114" s="2" t="s">
        <v>239</v>
      </c>
      <c r="H114">
        <v>0</v>
      </c>
      <c r="I114" t="s">
        <v>15</v>
      </c>
      <c r="J114" t="s">
        <v>40</v>
      </c>
    </row>
    <row r="115" spans="1:10" ht="45" x14ac:dyDescent="0.25">
      <c r="A115" t="str">
        <f t="shared" si="2"/>
        <v>2016-11-01</v>
      </c>
      <c r="B115" t="str">
        <f>"2100"</f>
        <v>2100</v>
      </c>
      <c r="C115" t="s">
        <v>178</v>
      </c>
      <c r="E115" t="s">
        <v>47</v>
      </c>
      <c r="G115" s="2" t="s">
        <v>179</v>
      </c>
      <c r="H115">
        <v>2016</v>
      </c>
      <c r="I115" t="s">
        <v>15</v>
      </c>
      <c r="J115" t="s">
        <v>60</v>
      </c>
    </row>
    <row r="116" spans="1:10" x14ac:dyDescent="0.25">
      <c r="A116" t="str">
        <f t="shared" si="2"/>
        <v>2016-11-01</v>
      </c>
      <c r="B116" t="str">
        <f>"2130"</f>
        <v>2130</v>
      </c>
      <c r="C116" t="s">
        <v>240</v>
      </c>
      <c r="E116" t="s">
        <v>47</v>
      </c>
      <c r="G116" s="2" t="s">
        <v>241</v>
      </c>
      <c r="H116">
        <v>2016</v>
      </c>
      <c r="I116" t="s">
        <v>15</v>
      </c>
      <c r="J116" t="s">
        <v>125</v>
      </c>
    </row>
    <row r="117" spans="1:10" ht="30" x14ac:dyDescent="0.25">
      <c r="A117" t="str">
        <f t="shared" si="2"/>
        <v>2016-11-01</v>
      </c>
      <c r="B117" t="str">
        <f>"2330"</f>
        <v>2330</v>
      </c>
      <c r="C117" t="s">
        <v>242</v>
      </c>
      <c r="D117" t="s">
        <v>244</v>
      </c>
      <c r="E117" t="s">
        <v>11</v>
      </c>
      <c r="G117" s="2" t="s">
        <v>243</v>
      </c>
      <c r="H117">
        <v>0</v>
      </c>
      <c r="I117" t="s">
        <v>15</v>
      </c>
      <c r="J117" t="s">
        <v>245</v>
      </c>
    </row>
    <row r="118" spans="1:10" ht="30" x14ac:dyDescent="0.25">
      <c r="A118" t="str">
        <f t="shared" ref="A118:A158" si="3">"2016-11-02"</f>
        <v>2016-11-02</v>
      </c>
      <c r="B118" t="str">
        <f>"0000"</f>
        <v>0000</v>
      </c>
      <c r="C118" t="s">
        <v>246</v>
      </c>
      <c r="E118" t="s">
        <v>28</v>
      </c>
      <c r="G118" s="2" t="s">
        <v>247</v>
      </c>
      <c r="H118">
        <v>2012</v>
      </c>
      <c r="I118" t="s">
        <v>15</v>
      </c>
      <c r="J118" t="s">
        <v>82</v>
      </c>
    </row>
    <row r="119" spans="1:10" ht="30" x14ac:dyDescent="0.25">
      <c r="A119" t="str">
        <f t="shared" si="3"/>
        <v>2016-11-02</v>
      </c>
      <c r="B119" t="str">
        <f>"0100"</f>
        <v>0100</v>
      </c>
      <c r="C119" t="s">
        <v>248</v>
      </c>
      <c r="E119" t="s">
        <v>28</v>
      </c>
      <c r="G119" s="2" t="s">
        <v>249</v>
      </c>
      <c r="H119">
        <v>2016</v>
      </c>
      <c r="I119" t="s">
        <v>15</v>
      </c>
      <c r="J119" t="s">
        <v>250</v>
      </c>
    </row>
    <row r="120" spans="1:10" ht="45" x14ac:dyDescent="0.25">
      <c r="A120" t="str">
        <f t="shared" si="3"/>
        <v>2016-11-02</v>
      </c>
      <c r="B120" t="str">
        <f>"0300"</f>
        <v>0300</v>
      </c>
      <c r="C120" t="s">
        <v>251</v>
      </c>
      <c r="D120" t="s">
        <v>253</v>
      </c>
      <c r="E120" t="s">
        <v>28</v>
      </c>
      <c r="G120" s="2" t="s">
        <v>252</v>
      </c>
      <c r="H120">
        <v>0</v>
      </c>
      <c r="I120" t="s">
        <v>15</v>
      </c>
      <c r="J120" t="s">
        <v>195</v>
      </c>
    </row>
    <row r="121" spans="1:10" ht="30" x14ac:dyDescent="0.25">
      <c r="A121" t="str">
        <f t="shared" si="3"/>
        <v>2016-11-02</v>
      </c>
      <c r="B121" t="str">
        <f>"0400"</f>
        <v>0400</v>
      </c>
      <c r="C121" t="s">
        <v>254</v>
      </c>
      <c r="E121" t="s">
        <v>28</v>
      </c>
      <c r="G121" s="2" t="s">
        <v>255</v>
      </c>
      <c r="H121">
        <v>2015</v>
      </c>
      <c r="I121" t="s">
        <v>15</v>
      </c>
      <c r="J121" t="s">
        <v>256</v>
      </c>
    </row>
    <row r="122" spans="1:10" ht="30" x14ac:dyDescent="0.25">
      <c r="A122" t="str">
        <f t="shared" si="3"/>
        <v>2016-11-02</v>
      </c>
      <c r="B122" t="str">
        <f>"0500"</f>
        <v>0500</v>
      </c>
      <c r="C122" t="s">
        <v>257</v>
      </c>
      <c r="D122" t="s">
        <v>259</v>
      </c>
      <c r="E122" t="s">
        <v>11</v>
      </c>
      <c r="G122" s="2" t="s">
        <v>258</v>
      </c>
      <c r="H122">
        <v>2015</v>
      </c>
      <c r="I122" t="s">
        <v>15</v>
      </c>
      <c r="J122" t="s">
        <v>260</v>
      </c>
    </row>
    <row r="123" spans="1:10" ht="45" x14ac:dyDescent="0.25">
      <c r="A123" t="str">
        <f t="shared" si="3"/>
        <v>2016-11-02</v>
      </c>
      <c r="B123" t="str">
        <f>"0600"</f>
        <v>0600</v>
      </c>
      <c r="C123" t="s">
        <v>41</v>
      </c>
      <c r="D123" t="s">
        <v>261</v>
      </c>
      <c r="E123" t="s">
        <v>11</v>
      </c>
      <c r="G123" s="2" t="s">
        <v>42</v>
      </c>
      <c r="H123">
        <v>2005</v>
      </c>
      <c r="I123" t="s">
        <v>20</v>
      </c>
      <c r="J123" t="s">
        <v>40</v>
      </c>
    </row>
    <row r="124" spans="1:10" ht="30" x14ac:dyDescent="0.25">
      <c r="A124" t="str">
        <f t="shared" si="3"/>
        <v>2016-11-02</v>
      </c>
      <c r="B124" t="str">
        <f>"0630"</f>
        <v>0630</v>
      </c>
      <c r="C124" t="s">
        <v>133</v>
      </c>
      <c r="E124" t="s">
        <v>11</v>
      </c>
      <c r="G124" s="2" t="s">
        <v>134</v>
      </c>
      <c r="H124">
        <v>2010</v>
      </c>
      <c r="I124" t="s">
        <v>20</v>
      </c>
      <c r="J124" t="s">
        <v>31</v>
      </c>
    </row>
    <row r="125" spans="1:10" x14ac:dyDescent="0.25">
      <c r="A125" t="str">
        <f t="shared" si="3"/>
        <v>2016-11-02</v>
      </c>
      <c r="B125" t="str">
        <f>"0700"</f>
        <v>0700</v>
      </c>
      <c r="C125" t="s">
        <v>135</v>
      </c>
      <c r="D125" t="s">
        <v>262</v>
      </c>
      <c r="E125" t="s">
        <v>11</v>
      </c>
      <c r="G125" s="2" t="s">
        <v>136</v>
      </c>
      <c r="H125">
        <v>2013</v>
      </c>
      <c r="I125" t="s">
        <v>15</v>
      </c>
      <c r="J125" t="s">
        <v>60</v>
      </c>
    </row>
    <row r="126" spans="1:10" ht="30" x14ac:dyDescent="0.25">
      <c r="A126" t="str">
        <f t="shared" si="3"/>
        <v>2016-11-02</v>
      </c>
      <c r="B126" t="str">
        <f>"0730"</f>
        <v>0730</v>
      </c>
      <c r="C126" t="s">
        <v>37</v>
      </c>
      <c r="D126" t="s">
        <v>264</v>
      </c>
      <c r="E126" t="s">
        <v>11</v>
      </c>
      <c r="G126" s="2" t="s">
        <v>263</v>
      </c>
      <c r="H126">
        <v>2012</v>
      </c>
      <c r="I126" t="s">
        <v>15</v>
      </c>
      <c r="J126" t="s">
        <v>40</v>
      </c>
    </row>
    <row r="127" spans="1:10" ht="45" x14ac:dyDescent="0.25">
      <c r="A127" t="str">
        <f t="shared" si="3"/>
        <v>2016-11-02</v>
      </c>
      <c r="B127" t="str">
        <f>"0800"</f>
        <v>0800</v>
      </c>
      <c r="C127" t="s">
        <v>34</v>
      </c>
      <c r="D127" t="s">
        <v>151</v>
      </c>
      <c r="E127" t="s">
        <v>11</v>
      </c>
      <c r="G127" s="2" t="s">
        <v>150</v>
      </c>
      <c r="H127">
        <v>0</v>
      </c>
      <c r="I127" t="s">
        <v>15</v>
      </c>
      <c r="J127" t="s">
        <v>31</v>
      </c>
    </row>
    <row r="128" spans="1:10" ht="30" x14ac:dyDescent="0.25">
      <c r="A128" t="str">
        <f t="shared" si="3"/>
        <v>2016-11-02</v>
      </c>
      <c r="B128" t="str">
        <f>"0830"</f>
        <v>0830</v>
      </c>
      <c r="C128" t="s">
        <v>143</v>
      </c>
      <c r="E128" t="s">
        <v>11</v>
      </c>
      <c r="G128" s="2" t="s">
        <v>144</v>
      </c>
      <c r="H128">
        <v>0</v>
      </c>
      <c r="I128" t="s">
        <v>20</v>
      </c>
      <c r="J128" t="s">
        <v>145</v>
      </c>
    </row>
    <row r="129" spans="1:10" ht="30" x14ac:dyDescent="0.25">
      <c r="A129" t="str">
        <f t="shared" si="3"/>
        <v>2016-11-02</v>
      </c>
      <c r="B129" t="str">
        <f>"0845"</f>
        <v>0845</v>
      </c>
      <c r="C129" t="s">
        <v>143</v>
      </c>
      <c r="E129" t="s">
        <v>11</v>
      </c>
      <c r="G129" s="2" t="s">
        <v>144</v>
      </c>
      <c r="H129">
        <v>0</v>
      </c>
      <c r="I129" t="s">
        <v>20</v>
      </c>
      <c r="J129" t="s">
        <v>21</v>
      </c>
    </row>
    <row r="130" spans="1:10" ht="45" x14ac:dyDescent="0.25">
      <c r="A130" t="str">
        <f t="shared" si="3"/>
        <v>2016-11-02</v>
      </c>
      <c r="B130" t="str">
        <f>"0900"</f>
        <v>0900</v>
      </c>
      <c r="C130" t="s">
        <v>32</v>
      </c>
      <c r="E130" t="s">
        <v>28</v>
      </c>
      <c r="G130" s="2" t="s">
        <v>33</v>
      </c>
      <c r="H130">
        <v>2014</v>
      </c>
      <c r="I130" t="s">
        <v>20</v>
      </c>
      <c r="J130" t="s">
        <v>26</v>
      </c>
    </row>
    <row r="131" spans="1:10" ht="30" x14ac:dyDescent="0.25">
      <c r="A131" t="str">
        <f t="shared" si="3"/>
        <v>2016-11-02</v>
      </c>
      <c r="B131" t="str">
        <f>"0930"</f>
        <v>0930</v>
      </c>
      <c r="C131" t="s">
        <v>146</v>
      </c>
      <c r="D131" t="s">
        <v>265</v>
      </c>
      <c r="E131" t="s">
        <v>28</v>
      </c>
      <c r="G131" s="2" t="s">
        <v>147</v>
      </c>
      <c r="H131">
        <v>1982</v>
      </c>
      <c r="I131" t="s">
        <v>149</v>
      </c>
      <c r="J131" t="s">
        <v>53</v>
      </c>
    </row>
    <row r="132" spans="1:10" ht="30" x14ac:dyDescent="0.25">
      <c r="A132" t="str">
        <f t="shared" si="3"/>
        <v>2016-11-02</v>
      </c>
      <c r="B132" t="str">
        <f>"1000"</f>
        <v>1000</v>
      </c>
      <c r="C132" t="s">
        <v>211</v>
      </c>
      <c r="E132" t="s">
        <v>28</v>
      </c>
      <c r="F132" t="s">
        <v>51</v>
      </c>
      <c r="G132" s="2" t="s">
        <v>212</v>
      </c>
      <c r="H132">
        <v>2013</v>
      </c>
      <c r="I132" t="s">
        <v>20</v>
      </c>
      <c r="J132" t="s">
        <v>44</v>
      </c>
    </row>
    <row r="133" spans="1:10" ht="45" x14ac:dyDescent="0.25">
      <c r="A133" t="str">
        <f t="shared" si="3"/>
        <v>2016-11-02</v>
      </c>
      <c r="B133" t="str">
        <f>"1030"</f>
        <v>1030</v>
      </c>
      <c r="C133" t="s">
        <v>91</v>
      </c>
      <c r="D133" t="s">
        <v>234</v>
      </c>
      <c r="E133" t="s">
        <v>11</v>
      </c>
      <c r="G133" s="2" t="s">
        <v>233</v>
      </c>
      <c r="H133">
        <v>2016</v>
      </c>
      <c r="I133" t="s">
        <v>15</v>
      </c>
      <c r="J133" t="s">
        <v>145</v>
      </c>
    </row>
    <row r="134" spans="1:10" ht="30" x14ac:dyDescent="0.25">
      <c r="A134" t="str">
        <f t="shared" si="3"/>
        <v>2016-11-02</v>
      </c>
      <c r="B134" t="str">
        <f>"1050"</f>
        <v>1050</v>
      </c>
      <c r="C134" t="s">
        <v>213</v>
      </c>
      <c r="D134" t="s">
        <v>267</v>
      </c>
      <c r="E134" t="s">
        <v>28</v>
      </c>
      <c r="G134" s="2" t="s">
        <v>266</v>
      </c>
      <c r="H134">
        <v>2014</v>
      </c>
      <c r="I134" t="s">
        <v>15</v>
      </c>
      <c r="J134" t="s">
        <v>216</v>
      </c>
    </row>
    <row r="135" spans="1:10" ht="30" x14ac:dyDescent="0.25">
      <c r="A135" t="str">
        <f t="shared" si="3"/>
        <v>2016-11-02</v>
      </c>
      <c r="B135" t="str">
        <f>"1055"</f>
        <v>1055</v>
      </c>
      <c r="C135" t="s">
        <v>217</v>
      </c>
      <c r="E135" t="s">
        <v>11</v>
      </c>
      <c r="G135" s="2" t="s">
        <v>268</v>
      </c>
      <c r="H135">
        <v>2015</v>
      </c>
      <c r="I135" t="s">
        <v>15</v>
      </c>
      <c r="J135" t="s">
        <v>79</v>
      </c>
    </row>
    <row r="136" spans="1:10" ht="45" x14ac:dyDescent="0.25">
      <c r="A136" t="str">
        <f t="shared" si="3"/>
        <v>2016-11-02</v>
      </c>
      <c r="B136" t="str">
        <f>"1100"</f>
        <v>1100</v>
      </c>
      <c r="C136" t="s">
        <v>228</v>
      </c>
      <c r="D136" t="s">
        <v>230</v>
      </c>
      <c r="E136" t="s">
        <v>11</v>
      </c>
      <c r="G136" s="2" t="s">
        <v>229</v>
      </c>
      <c r="H136">
        <v>2014</v>
      </c>
      <c r="I136" t="s">
        <v>231</v>
      </c>
      <c r="J136" t="s">
        <v>45</v>
      </c>
    </row>
    <row r="137" spans="1:10" ht="30" x14ac:dyDescent="0.25">
      <c r="A137" t="str">
        <f t="shared" si="3"/>
        <v>2016-11-02</v>
      </c>
      <c r="B137" t="str">
        <f>"1130"</f>
        <v>1130</v>
      </c>
      <c r="C137" t="s">
        <v>242</v>
      </c>
      <c r="D137" t="s">
        <v>244</v>
      </c>
      <c r="E137" t="s">
        <v>11</v>
      </c>
      <c r="G137" s="2" t="s">
        <v>243</v>
      </c>
      <c r="H137">
        <v>0</v>
      </c>
      <c r="I137" t="s">
        <v>15</v>
      </c>
      <c r="J137" t="s">
        <v>245</v>
      </c>
    </row>
    <row r="138" spans="1:10" ht="45" x14ac:dyDescent="0.25">
      <c r="A138" t="str">
        <f t="shared" si="3"/>
        <v>2016-11-02</v>
      </c>
      <c r="B138" t="str">
        <f>"1200"</f>
        <v>1200</v>
      </c>
      <c r="C138" t="s">
        <v>219</v>
      </c>
      <c r="D138" t="s">
        <v>269</v>
      </c>
      <c r="E138" t="s">
        <v>11</v>
      </c>
      <c r="G138" s="2" t="s">
        <v>173</v>
      </c>
      <c r="H138">
        <v>2012</v>
      </c>
      <c r="I138" t="s">
        <v>99</v>
      </c>
      <c r="J138" t="s">
        <v>53</v>
      </c>
    </row>
    <row r="139" spans="1:10" ht="30" x14ac:dyDescent="0.25">
      <c r="A139" t="str">
        <f t="shared" si="3"/>
        <v>2016-11-02</v>
      </c>
      <c r="B139" t="str">
        <f>"1230"</f>
        <v>1230</v>
      </c>
      <c r="C139" t="s">
        <v>61</v>
      </c>
      <c r="D139" t="s">
        <v>227</v>
      </c>
      <c r="E139" t="s">
        <v>11</v>
      </c>
      <c r="G139" s="2" t="s">
        <v>226</v>
      </c>
      <c r="H139">
        <v>2013</v>
      </c>
      <c r="I139" t="s">
        <v>15</v>
      </c>
      <c r="J139" t="s">
        <v>53</v>
      </c>
    </row>
    <row r="140" spans="1:10" ht="30" x14ac:dyDescent="0.25">
      <c r="A140" t="str">
        <f t="shared" si="3"/>
        <v>2016-11-02</v>
      </c>
      <c r="B140" t="str">
        <f>"1300"</f>
        <v>1300</v>
      </c>
      <c r="C140" t="s">
        <v>235</v>
      </c>
      <c r="G140" s="2" t="s">
        <v>236</v>
      </c>
      <c r="H140">
        <v>2016</v>
      </c>
      <c r="I140" t="s">
        <v>15</v>
      </c>
      <c r="J140" t="s">
        <v>82</v>
      </c>
    </row>
    <row r="141" spans="1:10" ht="45" x14ac:dyDescent="0.25">
      <c r="A141" t="str">
        <f t="shared" si="3"/>
        <v>2016-11-02</v>
      </c>
      <c r="B141" t="str">
        <f>"1400"</f>
        <v>1400</v>
      </c>
      <c r="C141" t="s">
        <v>270</v>
      </c>
      <c r="E141" t="s">
        <v>28</v>
      </c>
      <c r="G141" s="2" t="s">
        <v>271</v>
      </c>
      <c r="H141">
        <v>2014</v>
      </c>
      <c r="I141" t="s">
        <v>15</v>
      </c>
      <c r="J141" t="s">
        <v>53</v>
      </c>
    </row>
    <row r="142" spans="1:10" ht="30" x14ac:dyDescent="0.25">
      <c r="A142" t="str">
        <f t="shared" si="3"/>
        <v>2016-11-02</v>
      </c>
      <c r="B142" t="str">
        <f>"1430"</f>
        <v>1430</v>
      </c>
      <c r="C142" t="s">
        <v>34</v>
      </c>
      <c r="D142" t="s">
        <v>273</v>
      </c>
      <c r="E142" t="s">
        <v>11</v>
      </c>
      <c r="G142" s="2" t="s">
        <v>272</v>
      </c>
      <c r="H142">
        <v>0</v>
      </c>
      <c r="I142" t="s">
        <v>15</v>
      </c>
      <c r="J142" t="s">
        <v>31</v>
      </c>
    </row>
    <row r="143" spans="1:10" ht="30" x14ac:dyDescent="0.25">
      <c r="A143" t="str">
        <f t="shared" si="3"/>
        <v>2016-11-02</v>
      </c>
      <c r="B143" t="str">
        <f>"1500"</f>
        <v>1500</v>
      </c>
      <c r="C143" t="s">
        <v>133</v>
      </c>
      <c r="E143" t="s">
        <v>11</v>
      </c>
      <c r="G143" s="2" t="s">
        <v>134</v>
      </c>
      <c r="H143">
        <v>2010</v>
      </c>
      <c r="I143" t="s">
        <v>20</v>
      </c>
      <c r="J143" t="s">
        <v>44</v>
      </c>
    </row>
    <row r="144" spans="1:10" ht="30" x14ac:dyDescent="0.25">
      <c r="A144" t="str">
        <f t="shared" si="3"/>
        <v>2016-11-02</v>
      </c>
      <c r="B144" t="str">
        <f>"1530"</f>
        <v>1530</v>
      </c>
      <c r="C144" t="s">
        <v>37</v>
      </c>
      <c r="D144" t="s">
        <v>264</v>
      </c>
      <c r="E144" t="s">
        <v>11</v>
      </c>
      <c r="G144" s="2" t="s">
        <v>263</v>
      </c>
      <c r="H144">
        <v>2012</v>
      </c>
      <c r="I144" t="s">
        <v>15</v>
      </c>
      <c r="J144" t="s">
        <v>40</v>
      </c>
    </row>
    <row r="145" spans="1:10" x14ac:dyDescent="0.25">
      <c r="A145" t="str">
        <f t="shared" si="3"/>
        <v>2016-11-02</v>
      </c>
      <c r="B145" t="str">
        <f>"1600"</f>
        <v>1600</v>
      </c>
      <c r="C145" t="s">
        <v>152</v>
      </c>
      <c r="D145" t="s">
        <v>274</v>
      </c>
      <c r="E145" t="s">
        <v>11</v>
      </c>
      <c r="G145" s="2" t="s">
        <v>154</v>
      </c>
      <c r="H145">
        <v>2014</v>
      </c>
      <c r="I145" t="s">
        <v>15</v>
      </c>
      <c r="J145" t="s">
        <v>44</v>
      </c>
    </row>
    <row r="146" spans="1:10" ht="45" x14ac:dyDescent="0.25">
      <c r="A146" t="str">
        <f t="shared" si="3"/>
        <v>2016-11-02</v>
      </c>
      <c r="B146" t="str">
        <f>"1630"</f>
        <v>1630</v>
      </c>
      <c r="C146" t="s">
        <v>32</v>
      </c>
      <c r="E146" t="s">
        <v>28</v>
      </c>
      <c r="G146" s="2" t="s">
        <v>33</v>
      </c>
      <c r="H146">
        <v>2014</v>
      </c>
      <c r="I146" t="s">
        <v>20</v>
      </c>
      <c r="J146" t="s">
        <v>26</v>
      </c>
    </row>
    <row r="147" spans="1:10" ht="30" x14ac:dyDescent="0.25">
      <c r="A147" t="str">
        <f t="shared" si="3"/>
        <v>2016-11-02</v>
      </c>
      <c r="B147" t="str">
        <f>"1700"</f>
        <v>1700</v>
      </c>
      <c r="C147" t="s">
        <v>24</v>
      </c>
      <c r="E147" t="s">
        <v>11</v>
      </c>
      <c r="G147" s="2" t="s">
        <v>25</v>
      </c>
      <c r="H147">
        <v>2007</v>
      </c>
      <c r="I147" t="s">
        <v>15</v>
      </c>
      <c r="J147" t="s">
        <v>26</v>
      </c>
    </row>
    <row r="148" spans="1:10" ht="30" x14ac:dyDescent="0.25">
      <c r="A148" t="str">
        <f t="shared" si="3"/>
        <v>2016-11-02</v>
      </c>
      <c r="B148" t="str">
        <f>"1730"</f>
        <v>1730</v>
      </c>
      <c r="C148" t="s">
        <v>275</v>
      </c>
      <c r="D148" t="s">
        <v>277</v>
      </c>
      <c r="E148" t="s">
        <v>11</v>
      </c>
      <c r="G148" s="2" t="s">
        <v>276</v>
      </c>
      <c r="H148">
        <v>0</v>
      </c>
      <c r="I148" t="s">
        <v>15</v>
      </c>
      <c r="J148" t="s">
        <v>53</v>
      </c>
    </row>
    <row r="149" spans="1:10" ht="30" x14ac:dyDescent="0.25">
      <c r="A149" t="str">
        <f t="shared" si="3"/>
        <v>2016-11-02</v>
      </c>
      <c r="B149" t="str">
        <f>"1800"</f>
        <v>1800</v>
      </c>
      <c r="C149" t="s">
        <v>278</v>
      </c>
      <c r="E149" t="s">
        <v>11</v>
      </c>
      <c r="F149" t="s">
        <v>279</v>
      </c>
      <c r="G149" s="2" t="s">
        <v>280</v>
      </c>
      <c r="H149">
        <v>2006</v>
      </c>
      <c r="I149" t="s">
        <v>15</v>
      </c>
      <c r="J149" t="s">
        <v>53</v>
      </c>
    </row>
    <row r="150" spans="1:10" ht="30" x14ac:dyDescent="0.25">
      <c r="A150" t="str">
        <f t="shared" si="3"/>
        <v>2016-11-02</v>
      </c>
      <c r="B150" t="str">
        <f>"1830"</f>
        <v>1830</v>
      </c>
      <c r="C150" t="s">
        <v>162</v>
      </c>
      <c r="D150" t="s">
        <v>281</v>
      </c>
      <c r="E150" t="s">
        <v>11</v>
      </c>
      <c r="G150" s="2" t="s">
        <v>163</v>
      </c>
      <c r="H150">
        <v>0</v>
      </c>
      <c r="I150" t="s">
        <v>20</v>
      </c>
      <c r="J150" t="s">
        <v>26</v>
      </c>
    </row>
    <row r="151" spans="1:10" ht="45" x14ac:dyDescent="0.25">
      <c r="A151" t="str">
        <f t="shared" si="3"/>
        <v>2016-11-02</v>
      </c>
      <c r="B151" t="str">
        <f>"1900"</f>
        <v>1900</v>
      </c>
      <c r="C151" t="s">
        <v>91</v>
      </c>
      <c r="D151" t="s">
        <v>283</v>
      </c>
      <c r="E151" t="s">
        <v>11</v>
      </c>
      <c r="G151" s="2" t="s">
        <v>282</v>
      </c>
      <c r="H151">
        <v>2016</v>
      </c>
      <c r="I151" t="s">
        <v>15</v>
      </c>
      <c r="J151" t="s">
        <v>21</v>
      </c>
    </row>
    <row r="152" spans="1:10" ht="45" x14ac:dyDescent="0.25">
      <c r="A152" t="str">
        <f t="shared" si="3"/>
        <v>2016-11-02</v>
      </c>
      <c r="B152" t="str">
        <f>"1920"</f>
        <v>1920</v>
      </c>
      <c r="C152" t="s">
        <v>167</v>
      </c>
      <c r="E152" t="s">
        <v>47</v>
      </c>
      <c r="G152" s="2" t="s">
        <v>168</v>
      </c>
      <c r="H152">
        <v>2016</v>
      </c>
      <c r="I152" t="s">
        <v>15</v>
      </c>
      <c r="J152" t="s">
        <v>169</v>
      </c>
    </row>
    <row r="153" spans="1:10" ht="30" x14ac:dyDescent="0.25">
      <c r="A153" t="str">
        <f t="shared" si="3"/>
        <v>2016-11-02</v>
      </c>
      <c r="B153" t="str">
        <f>"1930"</f>
        <v>1930</v>
      </c>
      <c r="C153" t="s">
        <v>284</v>
      </c>
      <c r="D153" t="s">
        <v>286</v>
      </c>
      <c r="E153" t="s">
        <v>11</v>
      </c>
      <c r="G153" s="2" t="s">
        <v>285</v>
      </c>
      <c r="H153">
        <v>2002</v>
      </c>
      <c r="I153" t="s">
        <v>15</v>
      </c>
      <c r="J153" t="s">
        <v>53</v>
      </c>
    </row>
    <row r="154" spans="1:10" ht="45" x14ac:dyDescent="0.25">
      <c r="A154" t="str">
        <f t="shared" si="3"/>
        <v>2016-11-02</v>
      </c>
      <c r="B154" t="str">
        <f>"2000"</f>
        <v>2000</v>
      </c>
      <c r="C154" t="s">
        <v>287</v>
      </c>
      <c r="E154" t="s">
        <v>11</v>
      </c>
      <c r="G154" s="2" t="s">
        <v>288</v>
      </c>
      <c r="H154">
        <v>0</v>
      </c>
      <c r="I154" t="s">
        <v>15</v>
      </c>
      <c r="J154" t="s">
        <v>82</v>
      </c>
    </row>
    <row r="155" spans="1:10" ht="45" x14ac:dyDescent="0.25">
      <c r="A155" t="str">
        <f t="shared" si="3"/>
        <v>2016-11-02</v>
      </c>
      <c r="B155" t="str">
        <f>"2100"</f>
        <v>2100</v>
      </c>
      <c r="C155" t="s">
        <v>178</v>
      </c>
      <c r="E155" t="s">
        <v>47</v>
      </c>
      <c r="G155" s="2" t="s">
        <v>179</v>
      </c>
      <c r="H155">
        <v>2016</v>
      </c>
      <c r="I155" t="s">
        <v>15</v>
      </c>
      <c r="J155" t="s">
        <v>60</v>
      </c>
    </row>
    <row r="156" spans="1:10" ht="30" x14ac:dyDescent="0.25">
      <c r="A156" t="str">
        <f t="shared" si="3"/>
        <v>2016-11-02</v>
      </c>
      <c r="B156" t="str">
        <f>"2130"</f>
        <v>2130</v>
      </c>
      <c r="C156" t="s">
        <v>289</v>
      </c>
      <c r="E156" t="s">
        <v>28</v>
      </c>
      <c r="F156" t="s">
        <v>51</v>
      </c>
      <c r="G156" s="2" t="s">
        <v>290</v>
      </c>
      <c r="H156">
        <v>2006</v>
      </c>
      <c r="I156" t="s">
        <v>120</v>
      </c>
      <c r="J156" t="s">
        <v>291</v>
      </c>
    </row>
    <row r="157" spans="1:10" ht="30" x14ac:dyDescent="0.25">
      <c r="A157" t="str">
        <f t="shared" si="3"/>
        <v>2016-11-02</v>
      </c>
      <c r="B157" t="str">
        <f>"2230"</f>
        <v>2230</v>
      </c>
      <c r="C157" t="s">
        <v>10</v>
      </c>
      <c r="E157" t="s">
        <v>11</v>
      </c>
      <c r="G157" s="2" t="s">
        <v>12</v>
      </c>
      <c r="H157">
        <v>2015</v>
      </c>
      <c r="I157" t="s">
        <v>15</v>
      </c>
      <c r="J157" t="s">
        <v>260</v>
      </c>
    </row>
    <row r="158" spans="1:10" ht="30" x14ac:dyDescent="0.25">
      <c r="A158" t="str">
        <f t="shared" si="3"/>
        <v>2016-11-02</v>
      </c>
      <c r="B158" t="str">
        <f>"2330"</f>
        <v>2330</v>
      </c>
      <c r="C158" t="s">
        <v>292</v>
      </c>
      <c r="E158" t="s">
        <v>11</v>
      </c>
      <c r="G158" s="2" t="s">
        <v>293</v>
      </c>
      <c r="H158">
        <v>0</v>
      </c>
      <c r="I158" t="s">
        <v>20</v>
      </c>
      <c r="J158" t="s">
        <v>44</v>
      </c>
    </row>
    <row r="159" spans="1:10" ht="30" x14ac:dyDescent="0.25">
      <c r="A159" t="str">
        <f t="shared" ref="A159:A195" si="4">"2016-11-03"</f>
        <v>2016-11-03</v>
      </c>
      <c r="B159" t="str">
        <f>"0000"</f>
        <v>0000</v>
      </c>
      <c r="C159" t="s">
        <v>129</v>
      </c>
      <c r="E159" t="s">
        <v>28</v>
      </c>
      <c r="G159" s="2" t="s">
        <v>130</v>
      </c>
      <c r="H159">
        <v>2012</v>
      </c>
      <c r="I159" t="s">
        <v>15</v>
      </c>
      <c r="J159" t="s">
        <v>131</v>
      </c>
    </row>
    <row r="160" spans="1:10" ht="45" x14ac:dyDescent="0.25">
      <c r="A160" t="str">
        <f t="shared" si="4"/>
        <v>2016-11-03</v>
      </c>
      <c r="B160" t="str">
        <f>"0600"</f>
        <v>0600</v>
      </c>
      <c r="C160" t="s">
        <v>41</v>
      </c>
      <c r="D160" t="s">
        <v>295</v>
      </c>
      <c r="E160" t="s">
        <v>11</v>
      </c>
      <c r="G160" s="2" t="s">
        <v>42</v>
      </c>
      <c r="H160">
        <v>2005</v>
      </c>
      <c r="I160" t="s">
        <v>20</v>
      </c>
      <c r="J160" t="s">
        <v>40</v>
      </c>
    </row>
    <row r="161" spans="1:10" ht="30" x14ac:dyDescent="0.25">
      <c r="A161" t="str">
        <f t="shared" si="4"/>
        <v>2016-11-03</v>
      </c>
      <c r="B161" t="str">
        <f>"0630"</f>
        <v>0630</v>
      </c>
      <c r="C161" t="s">
        <v>133</v>
      </c>
      <c r="E161" t="s">
        <v>11</v>
      </c>
      <c r="G161" s="2" t="s">
        <v>134</v>
      </c>
      <c r="H161">
        <v>2010</v>
      </c>
      <c r="I161" t="s">
        <v>20</v>
      </c>
      <c r="J161" t="s">
        <v>31</v>
      </c>
    </row>
    <row r="162" spans="1:10" x14ac:dyDescent="0.25">
      <c r="A162" t="str">
        <f t="shared" si="4"/>
        <v>2016-11-03</v>
      </c>
      <c r="B162" t="str">
        <f>"0700"</f>
        <v>0700</v>
      </c>
      <c r="C162" t="s">
        <v>135</v>
      </c>
      <c r="D162" t="s">
        <v>296</v>
      </c>
      <c r="E162" t="s">
        <v>11</v>
      </c>
      <c r="G162" s="2" t="s">
        <v>136</v>
      </c>
      <c r="H162">
        <v>2013</v>
      </c>
      <c r="I162" t="s">
        <v>15</v>
      </c>
      <c r="J162" t="s">
        <v>138</v>
      </c>
    </row>
    <row r="163" spans="1:10" x14ac:dyDescent="0.25">
      <c r="A163" t="str">
        <f t="shared" si="4"/>
        <v>2016-11-03</v>
      </c>
      <c r="B163" t="str">
        <f>"0730"</f>
        <v>0730</v>
      </c>
      <c r="C163" t="s">
        <v>37</v>
      </c>
      <c r="D163" t="s">
        <v>298</v>
      </c>
      <c r="E163" t="s">
        <v>11</v>
      </c>
      <c r="G163" s="2" t="s">
        <v>297</v>
      </c>
      <c r="H163">
        <v>2012</v>
      </c>
      <c r="I163" t="s">
        <v>15</v>
      </c>
      <c r="J163" t="s">
        <v>31</v>
      </c>
    </row>
    <row r="164" spans="1:10" ht="30" x14ac:dyDescent="0.25">
      <c r="A164" t="str">
        <f t="shared" si="4"/>
        <v>2016-11-03</v>
      </c>
      <c r="B164" t="str">
        <f>"0800"</f>
        <v>0800</v>
      </c>
      <c r="C164" t="s">
        <v>34</v>
      </c>
      <c r="D164" t="s">
        <v>224</v>
      </c>
      <c r="E164" t="s">
        <v>11</v>
      </c>
      <c r="G164" s="2" t="s">
        <v>223</v>
      </c>
      <c r="H164">
        <v>0</v>
      </c>
      <c r="I164" t="s">
        <v>15</v>
      </c>
      <c r="J164" t="s">
        <v>45</v>
      </c>
    </row>
    <row r="165" spans="1:10" ht="30" x14ac:dyDescent="0.25">
      <c r="A165" t="str">
        <f t="shared" si="4"/>
        <v>2016-11-03</v>
      </c>
      <c r="B165" t="str">
        <f>"0830"</f>
        <v>0830</v>
      </c>
      <c r="C165" t="s">
        <v>143</v>
      </c>
      <c r="E165" t="s">
        <v>11</v>
      </c>
      <c r="G165" s="2" t="s">
        <v>144</v>
      </c>
      <c r="H165">
        <v>0</v>
      </c>
      <c r="I165" t="s">
        <v>20</v>
      </c>
      <c r="J165" t="s">
        <v>145</v>
      </c>
    </row>
    <row r="166" spans="1:10" ht="30" x14ac:dyDescent="0.25">
      <c r="A166" t="str">
        <f t="shared" si="4"/>
        <v>2016-11-03</v>
      </c>
      <c r="B166" t="str">
        <f>"0845"</f>
        <v>0845</v>
      </c>
      <c r="C166" t="s">
        <v>143</v>
      </c>
      <c r="E166" t="s">
        <v>11</v>
      </c>
      <c r="G166" s="2" t="s">
        <v>144</v>
      </c>
      <c r="H166">
        <v>0</v>
      </c>
      <c r="I166" t="s">
        <v>20</v>
      </c>
      <c r="J166" t="s">
        <v>21</v>
      </c>
    </row>
    <row r="167" spans="1:10" ht="45" x14ac:dyDescent="0.25">
      <c r="A167" t="str">
        <f t="shared" si="4"/>
        <v>2016-11-03</v>
      </c>
      <c r="B167" t="str">
        <f>"0900"</f>
        <v>0900</v>
      </c>
      <c r="C167" t="s">
        <v>32</v>
      </c>
      <c r="E167" t="s">
        <v>28</v>
      </c>
      <c r="G167" s="2" t="s">
        <v>33</v>
      </c>
      <c r="H167">
        <v>2014</v>
      </c>
      <c r="I167" t="s">
        <v>20</v>
      </c>
      <c r="J167" t="s">
        <v>26</v>
      </c>
    </row>
    <row r="168" spans="1:10" ht="30" x14ac:dyDescent="0.25">
      <c r="A168" t="str">
        <f t="shared" si="4"/>
        <v>2016-11-03</v>
      </c>
      <c r="B168" t="str">
        <f>"0930"</f>
        <v>0930</v>
      </c>
      <c r="C168" t="s">
        <v>146</v>
      </c>
      <c r="D168" t="s">
        <v>299</v>
      </c>
      <c r="E168" t="s">
        <v>28</v>
      </c>
      <c r="G168" s="2" t="s">
        <v>147</v>
      </c>
      <c r="H168">
        <v>1982</v>
      </c>
      <c r="I168" t="s">
        <v>149</v>
      </c>
      <c r="J168" t="s">
        <v>110</v>
      </c>
    </row>
    <row r="169" spans="1:10" ht="45" x14ac:dyDescent="0.25">
      <c r="A169" t="str">
        <f t="shared" si="4"/>
        <v>2016-11-03</v>
      </c>
      <c r="B169" t="str">
        <f>"1000"</f>
        <v>1000</v>
      </c>
      <c r="C169" t="s">
        <v>300</v>
      </c>
      <c r="D169" t="s">
        <v>302</v>
      </c>
      <c r="E169" t="s">
        <v>11</v>
      </c>
      <c r="G169" s="2" t="s">
        <v>301</v>
      </c>
      <c r="H169">
        <v>2014</v>
      </c>
      <c r="I169" t="s">
        <v>15</v>
      </c>
      <c r="J169" t="s">
        <v>31</v>
      </c>
    </row>
    <row r="170" spans="1:10" ht="45" x14ac:dyDescent="0.25">
      <c r="A170" t="str">
        <f t="shared" si="4"/>
        <v>2016-11-03</v>
      </c>
      <c r="B170" t="str">
        <f>"1030"</f>
        <v>1030</v>
      </c>
      <c r="C170" t="s">
        <v>91</v>
      </c>
      <c r="D170" t="s">
        <v>283</v>
      </c>
      <c r="E170" t="s">
        <v>11</v>
      </c>
      <c r="G170" s="2" t="s">
        <v>282</v>
      </c>
      <c r="H170">
        <v>2016</v>
      </c>
      <c r="I170" t="s">
        <v>15</v>
      </c>
      <c r="J170" t="s">
        <v>21</v>
      </c>
    </row>
    <row r="171" spans="1:10" ht="30" x14ac:dyDescent="0.25">
      <c r="A171" t="str">
        <f t="shared" si="4"/>
        <v>2016-11-03</v>
      </c>
      <c r="B171" t="str">
        <f>"1050"</f>
        <v>1050</v>
      </c>
      <c r="C171" t="s">
        <v>213</v>
      </c>
      <c r="D171" t="s">
        <v>304</v>
      </c>
      <c r="E171" t="s">
        <v>28</v>
      </c>
      <c r="G171" s="2" t="s">
        <v>303</v>
      </c>
      <c r="H171">
        <v>2014</v>
      </c>
      <c r="I171" t="s">
        <v>15</v>
      </c>
      <c r="J171" t="s">
        <v>216</v>
      </c>
    </row>
    <row r="172" spans="1:10" ht="30" x14ac:dyDescent="0.25">
      <c r="A172" t="str">
        <f t="shared" si="4"/>
        <v>2016-11-03</v>
      </c>
      <c r="B172" t="str">
        <f>"1055"</f>
        <v>1055</v>
      </c>
      <c r="C172" t="s">
        <v>217</v>
      </c>
      <c r="E172" t="s">
        <v>11</v>
      </c>
      <c r="G172" s="2" t="s">
        <v>305</v>
      </c>
      <c r="H172">
        <v>2015</v>
      </c>
      <c r="I172" t="s">
        <v>15</v>
      </c>
      <c r="J172" t="s">
        <v>79</v>
      </c>
    </row>
    <row r="173" spans="1:10" ht="30" x14ac:dyDescent="0.25">
      <c r="A173" t="str">
        <f t="shared" si="4"/>
        <v>2016-11-03</v>
      </c>
      <c r="B173" t="str">
        <f>"1100"</f>
        <v>1100</v>
      </c>
      <c r="C173" t="s">
        <v>292</v>
      </c>
      <c r="E173" t="s">
        <v>11</v>
      </c>
      <c r="G173" s="2" t="s">
        <v>293</v>
      </c>
      <c r="H173">
        <v>0</v>
      </c>
      <c r="I173" t="s">
        <v>20</v>
      </c>
      <c r="J173" t="s">
        <v>44</v>
      </c>
    </row>
    <row r="174" spans="1:10" ht="30" x14ac:dyDescent="0.25">
      <c r="A174" t="str">
        <f t="shared" si="4"/>
        <v>2016-11-03</v>
      </c>
      <c r="B174" t="str">
        <f>"1130"</f>
        <v>1130</v>
      </c>
      <c r="C174" t="s">
        <v>278</v>
      </c>
      <c r="E174" t="s">
        <v>11</v>
      </c>
      <c r="F174" t="s">
        <v>279</v>
      </c>
      <c r="G174" s="2" t="s">
        <v>280</v>
      </c>
      <c r="H174">
        <v>2006</v>
      </c>
      <c r="I174" t="s">
        <v>15</v>
      </c>
      <c r="J174" t="s">
        <v>53</v>
      </c>
    </row>
    <row r="175" spans="1:10" ht="45" x14ac:dyDescent="0.25">
      <c r="A175" t="str">
        <f t="shared" si="4"/>
        <v>2016-11-03</v>
      </c>
      <c r="B175" t="str">
        <f>"1200"</f>
        <v>1200</v>
      </c>
      <c r="C175" t="s">
        <v>219</v>
      </c>
      <c r="D175" t="s">
        <v>306</v>
      </c>
      <c r="E175" t="s">
        <v>11</v>
      </c>
      <c r="G175" s="2" t="s">
        <v>173</v>
      </c>
      <c r="H175">
        <v>2012</v>
      </c>
      <c r="I175" t="s">
        <v>99</v>
      </c>
      <c r="J175" t="s">
        <v>53</v>
      </c>
    </row>
    <row r="176" spans="1:10" ht="30" x14ac:dyDescent="0.25">
      <c r="A176" t="str">
        <f t="shared" si="4"/>
        <v>2016-11-03</v>
      </c>
      <c r="B176" t="str">
        <f>"1230"</f>
        <v>1230</v>
      </c>
      <c r="C176" t="s">
        <v>275</v>
      </c>
      <c r="D176" t="s">
        <v>277</v>
      </c>
      <c r="E176" t="s">
        <v>11</v>
      </c>
      <c r="G176" s="2" t="s">
        <v>276</v>
      </c>
      <c r="H176">
        <v>0</v>
      </c>
      <c r="I176" t="s">
        <v>15</v>
      </c>
      <c r="J176" t="s">
        <v>53</v>
      </c>
    </row>
    <row r="177" spans="1:10" ht="30" x14ac:dyDescent="0.25">
      <c r="A177" t="str">
        <f t="shared" si="4"/>
        <v>2016-11-03</v>
      </c>
      <c r="B177" t="str">
        <f>"1300"</f>
        <v>1300</v>
      </c>
      <c r="C177" t="s">
        <v>284</v>
      </c>
      <c r="D177" t="s">
        <v>286</v>
      </c>
      <c r="E177" t="s">
        <v>11</v>
      </c>
      <c r="G177" s="2" t="s">
        <v>285</v>
      </c>
      <c r="H177">
        <v>2002</v>
      </c>
      <c r="I177" t="s">
        <v>15</v>
      </c>
      <c r="J177" t="s">
        <v>53</v>
      </c>
    </row>
    <row r="178" spans="1:10" ht="45" x14ac:dyDescent="0.25">
      <c r="A178" t="str">
        <f t="shared" si="4"/>
        <v>2016-11-03</v>
      </c>
      <c r="B178" t="str">
        <f>"1330"</f>
        <v>1330</v>
      </c>
      <c r="C178" t="s">
        <v>287</v>
      </c>
      <c r="E178" t="s">
        <v>11</v>
      </c>
      <c r="G178" s="2" t="s">
        <v>288</v>
      </c>
      <c r="H178">
        <v>0</v>
      </c>
      <c r="I178" t="s">
        <v>15</v>
      </c>
      <c r="J178" t="s">
        <v>82</v>
      </c>
    </row>
    <row r="179" spans="1:10" ht="30" x14ac:dyDescent="0.25">
      <c r="A179" t="str">
        <f t="shared" si="4"/>
        <v>2016-11-03</v>
      </c>
      <c r="B179" t="str">
        <f>"1430"</f>
        <v>1430</v>
      </c>
      <c r="C179" t="s">
        <v>34</v>
      </c>
      <c r="D179" t="s">
        <v>308</v>
      </c>
      <c r="E179" t="s">
        <v>11</v>
      </c>
      <c r="G179" s="2" t="s">
        <v>307</v>
      </c>
      <c r="H179">
        <v>0</v>
      </c>
      <c r="I179" t="s">
        <v>15</v>
      </c>
      <c r="J179" t="s">
        <v>31</v>
      </c>
    </row>
    <row r="180" spans="1:10" ht="30" x14ac:dyDescent="0.25">
      <c r="A180" t="str">
        <f t="shared" si="4"/>
        <v>2016-11-03</v>
      </c>
      <c r="B180" t="str">
        <f>"1500"</f>
        <v>1500</v>
      </c>
      <c r="C180" t="s">
        <v>133</v>
      </c>
      <c r="E180" t="s">
        <v>11</v>
      </c>
      <c r="G180" s="2" t="s">
        <v>134</v>
      </c>
      <c r="H180">
        <v>2010</v>
      </c>
      <c r="I180" t="s">
        <v>20</v>
      </c>
      <c r="J180" t="s">
        <v>44</v>
      </c>
    </row>
    <row r="181" spans="1:10" x14ac:dyDescent="0.25">
      <c r="A181" t="str">
        <f t="shared" si="4"/>
        <v>2016-11-03</v>
      </c>
      <c r="B181" t="str">
        <f>"1530"</f>
        <v>1530</v>
      </c>
      <c r="C181" t="s">
        <v>37</v>
      </c>
      <c r="D181" t="s">
        <v>298</v>
      </c>
      <c r="E181" t="s">
        <v>11</v>
      </c>
      <c r="G181" s="2" t="s">
        <v>297</v>
      </c>
      <c r="H181">
        <v>2012</v>
      </c>
      <c r="I181" t="s">
        <v>15</v>
      </c>
      <c r="J181" t="s">
        <v>31</v>
      </c>
    </row>
    <row r="182" spans="1:10" x14ac:dyDescent="0.25">
      <c r="A182" t="str">
        <f t="shared" si="4"/>
        <v>2016-11-03</v>
      </c>
      <c r="B182" t="str">
        <f>"1600"</f>
        <v>1600</v>
      </c>
      <c r="C182" t="s">
        <v>152</v>
      </c>
      <c r="D182" t="s">
        <v>309</v>
      </c>
      <c r="E182" t="s">
        <v>11</v>
      </c>
      <c r="G182" s="2" t="s">
        <v>154</v>
      </c>
      <c r="H182">
        <v>2014</v>
      </c>
      <c r="I182" t="s">
        <v>15</v>
      </c>
      <c r="J182" t="s">
        <v>44</v>
      </c>
    </row>
    <row r="183" spans="1:10" ht="45" x14ac:dyDescent="0.25">
      <c r="A183" t="str">
        <f t="shared" si="4"/>
        <v>2016-11-03</v>
      </c>
      <c r="B183" t="str">
        <f>"1630"</f>
        <v>1630</v>
      </c>
      <c r="C183" t="s">
        <v>32</v>
      </c>
      <c r="E183" t="s">
        <v>28</v>
      </c>
      <c r="G183" s="2" t="s">
        <v>33</v>
      </c>
      <c r="H183">
        <v>2014</v>
      </c>
      <c r="I183" t="s">
        <v>20</v>
      </c>
      <c r="J183" t="s">
        <v>26</v>
      </c>
    </row>
    <row r="184" spans="1:10" ht="30" x14ac:dyDescent="0.25">
      <c r="A184" t="str">
        <f t="shared" si="4"/>
        <v>2016-11-03</v>
      </c>
      <c r="B184" t="str">
        <f>"1700"</f>
        <v>1700</v>
      </c>
      <c r="C184" t="s">
        <v>24</v>
      </c>
      <c r="E184" t="s">
        <v>11</v>
      </c>
      <c r="G184" s="2" t="s">
        <v>25</v>
      </c>
      <c r="H184">
        <v>2007</v>
      </c>
      <c r="I184" t="s">
        <v>15</v>
      </c>
      <c r="J184" t="s">
        <v>44</v>
      </c>
    </row>
    <row r="185" spans="1:10" ht="30" x14ac:dyDescent="0.25">
      <c r="A185" t="str">
        <f t="shared" si="4"/>
        <v>2016-11-03</v>
      </c>
      <c r="B185" t="str">
        <f>"1730"</f>
        <v>1730</v>
      </c>
      <c r="C185" t="s">
        <v>117</v>
      </c>
      <c r="D185" t="s">
        <v>119</v>
      </c>
      <c r="E185" t="s">
        <v>28</v>
      </c>
      <c r="G185" s="2" t="s">
        <v>118</v>
      </c>
      <c r="H185">
        <v>2013</v>
      </c>
      <c r="I185" t="s">
        <v>120</v>
      </c>
      <c r="J185" t="s">
        <v>121</v>
      </c>
    </row>
    <row r="186" spans="1:10" ht="30" x14ac:dyDescent="0.25">
      <c r="A186" t="str">
        <f t="shared" si="4"/>
        <v>2016-11-03</v>
      </c>
      <c r="B186" t="str">
        <f>"1830"</f>
        <v>1830</v>
      </c>
      <c r="C186" t="s">
        <v>310</v>
      </c>
      <c r="D186" t="s">
        <v>312</v>
      </c>
      <c r="E186" t="s">
        <v>11</v>
      </c>
      <c r="G186" s="2" t="s">
        <v>311</v>
      </c>
      <c r="H186">
        <v>2013</v>
      </c>
      <c r="I186" t="s">
        <v>99</v>
      </c>
      <c r="J186" t="s">
        <v>26</v>
      </c>
    </row>
    <row r="187" spans="1:10" ht="30" x14ac:dyDescent="0.25">
      <c r="A187" t="str">
        <f t="shared" si="4"/>
        <v>2016-11-03</v>
      </c>
      <c r="B187" t="str">
        <f>"1900"</f>
        <v>1900</v>
      </c>
      <c r="C187" t="s">
        <v>91</v>
      </c>
      <c r="D187" t="s">
        <v>314</v>
      </c>
      <c r="E187" t="s">
        <v>11</v>
      </c>
      <c r="G187" s="2" t="s">
        <v>313</v>
      </c>
      <c r="H187">
        <v>2016</v>
      </c>
      <c r="I187" t="s">
        <v>15</v>
      </c>
      <c r="J187" t="s">
        <v>23</v>
      </c>
    </row>
    <row r="188" spans="1:10" ht="45" x14ac:dyDescent="0.25">
      <c r="A188" t="str">
        <f t="shared" si="4"/>
        <v>2016-11-03</v>
      </c>
      <c r="B188" t="str">
        <f>"1920"</f>
        <v>1920</v>
      </c>
      <c r="C188" t="s">
        <v>167</v>
      </c>
      <c r="E188" t="s">
        <v>47</v>
      </c>
      <c r="G188" s="2" t="s">
        <v>168</v>
      </c>
      <c r="H188">
        <v>2016</v>
      </c>
      <c r="I188" t="s">
        <v>15</v>
      </c>
      <c r="J188" t="s">
        <v>169</v>
      </c>
    </row>
    <row r="189" spans="1:10" ht="45" x14ac:dyDescent="0.25">
      <c r="A189" t="str">
        <f t="shared" si="4"/>
        <v>2016-11-03</v>
      </c>
      <c r="B189" t="str">
        <f>"1930"</f>
        <v>1930</v>
      </c>
      <c r="C189" t="s">
        <v>292</v>
      </c>
      <c r="E189" t="s">
        <v>11</v>
      </c>
      <c r="G189" s="2" t="s">
        <v>315</v>
      </c>
      <c r="H189">
        <v>0</v>
      </c>
      <c r="I189" t="s">
        <v>20</v>
      </c>
      <c r="J189" t="s">
        <v>26</v>
      </c>
    </row>
    <row r="190" spans="1:10" ht="30" x14ac:dyDescent="0.25">
      <c r="A190" t="str">
        <f t="shared" si="4"/>
        <v>2016-11-03</v>
      </c>
      <c r="B190" t="str">
        <f>"2000"</f>
        <v>2000</v>
      </c>
      <c r="C190" t="s">
        <v>292</v>
      </c>
      <c r="E190" t="s">
        <v>11</v>
      </c>
      <c r="G190" s="2" t="s">
        <v>293</v>
      </c>
      <c r="H190">
        <v>0</v>
      </c>
      <c r="I190" t="s">
        <v>20</v>
      </c>
      <c r="J190" t="s">
        <v>44</v>
      </c>
    </row>
    <row r="191" spans="1:10" ht="30" x14ac:dyDescent="0.25">
      <c r="A191" t="str">
        <f t="shared" si="4"/>
        <v>2016-11-03</v>
      </c>
      <c r="B191" t="str">
        <f>"2030"</f>
        <v>2030</v>
      </c>
      <c r="C191" t="s">
        <v>316</v>
      </c>
      <c r="D191" t="s">
        <v>318</v>
      </c>
      <c r="E191" t="s">
        <v>188</v>
      </c>
      <c r="F191" t="s">
        <v>238</v>
      </c>
      <c r="G191" s="2" t="s">
        <v>317</v>
      </c>
      <c r="H191">
        <v>0</v>
      </c>
      <c r="I191" t="s">
        <v>15</v>
      </c>
      <c r="J191" t="s">
        <v>60</v>
      </c>
    </row>
    <row r="192" spans="1:10" ht="45" x14ac:dyDescent="0.25">
      <c r="A192" t="str">
        <f t="shared" si="4"/>
        <v>2016-11-03</v>
      </c>
      <c r="B192" t="str">
        <f>"2100"</f>
        <v>2100</v>
      </c>
      <c r="C192" t="s">
        <v>178</v>
      </c>
      <c r="E192" t="s">
        <v>47</v>
      </c>
      <c r="G192" s="2" t="s">
        <v>179</v>
      </c>
      <c r="H192">
        <v>2016</v>
      </c>
      <c r="I192" t="s">
        <v>15</v>
      </c>
      <c r="J192" t="s">
        <v>60</v>
      </c>
    </row>
    <row r="193" spans="1:10" ht="45" x14ac:dyDescent="0.25">
      <c r="A193" t="str">
        <f t="shared" si="4"/>
        <v>2016-11-03</v>
      </c>
      <c r="B193" t="str">
        <f>"2130"</f>
        <v>2130</v>
      </c>
      <c r="C193" t="s">
        <v>319</v>
      </c>
      <c r="D193" t="s">
        <v>14</v>
      </c>
      <c r="G193" s="2" t="s">
        <v>320</v>
      </c>
      <c r="H193">
        <v>2014</v>
      </c>
      <c r="I193" t="s">
        <v>99</v>
      </c>
      <c r="J193" t="s">
        <v>321</v>
      </c>
    </row>
    <row r="194" spans="1:10" ht="30" x14ac:dyDescent="0.25">
      <c r="A194" t="str">
        <f t="shared" si="4"/>
        <v>2016-11-03</v>
      </c>
      <c r="B194" t="str">
        <f>"2315"</f>
        <v>2315</v>
      </c>
      <c r="C194" t="s">
        <v>322</v>
      </c>
      <c r="E194" t="s">
        <v>28</v>
      </c>
      <c r="F194" t="s">
        <v>279</v>
      </c>
      <c r="G194" s="2" t="s">
        <v>323</v>
      </c>
      <c r="H194">
        <v>2015</v>
      </c>
      <c r="I194" t="s">
        <v>15</v>
      </c>
      <c r="J194" t="s">
        <v>110</v>
      </c>
    </row>
    <row r="195" spans="1:10" ht="45" x14ac:dyDescent="0.25">
      <c r="A195" t="str">
        <f t="shared" si="4"/>
        <v>2016-11-03</v>
      </c>
      <c r="B195" t="str">
        <f>"2345"</f>
        <v>2345</v>
      </c>
      <c r="C195" t="s">
        <v>324</v>
      </c>
      <c r="E195" t="s">
        <v>28</v>
      </c>
      <c r="G195" s="2" t="s">
        <v>325</v>
      </c>
      <c r="H195">
        <v>2012</v>
      </c>
      <c r="I195" t="s">
        <v>15</v>
      </c>
      <c r="J195" t="s">
        <v>326</v>
      </c>
    </row>
    <row r="196" spans="1:10" ht="30" x14ac:dyDescent="0.25">
      <c r="A196" t="str">
        <f t="shared" ref="A196:A233" si="5">"2016-11-04"</f>
        <v>2016-11-04</v>
      </c>
      <c r="B196" t="str">
        <f>"0000"</f>
        <v>0000</v>
      </c>
      <c r="C196" t="s">
        <v>129</v>
      </c>
      <c r="E196" t="s">
        <v>28</v>
      </c>
      <c r="G196" s="2" t="s">
        <v>130</v>
      </c>
      <c r="H196">
        <v>2012</v>
      </c>
      <c r="I196" t="s">
        <v>15</v>
      </c>
      <c r="J196" t="s">
        <v>131</v>
      </c>
    </row>
    <row r="197" spans="1:10" ht="45" x14ac:dyDescent="0.25">
      <c r="A197" t="str">
        <f t="shared" si="5"/>
        <v>2016-11-04</v>
      </c>
      <c r="B197" t="str">
        <f>"0600"</f>
        <v>0600</v>
      </c>
      <c r="C197" t="s">
        <v>41</v>
      </c>
      <c r="D197" t="s">
        <v>327</v>
      </c>
      <c r="E197" t="s">
        <v>11</v>
      </c>
      <c r="G197" s="2" t="s">
        <v>42</v>
      </c>
      <c r="H197">
        <v>2005</v>
      </c>
      <c r="I197" t="s">
        <v>20</v>
      </c>
      <c r="J197" t="s">
        <v>245</v>
      </c>
    </row>
    <row r="198" spans="1:10" ht="30" x14ac:dyDescent="0.25">
      <c r="A198" t="str">
        <f t="shared" si="5"/>
        <v>2016-11-04</v>
      </c>
      <c r="B198" t="str">
        <f>"0630"</f>
        <v>0630</v>
      </c>
      <c r="C198" t="s">
        <v>133</v>
      </c>
      <c r="E198" t="s">
        <v>11</v>
      </c>
      <c r="G198" s="2" t="s">
        <v>134</v>
      </c>
      <c r="H198">
        <v>2010</v>
      </c>
      <c r="I198" t="s">
        <v>20</v>
      </c>
      <c r="J198" t="s">
        <v>31</v>
      </c>
    </row>
    <row r="199" spans="1:10" x14ac:dyDescent="0.25">
      <c r="A199" t="str">
        <f t="shared" si="5"/>
        <v>2016-11-04</v>
      </c>
      <c r="B199" t="str">
        <f>"0700"</f>
        <v>0700</v>
      </c>
      <c r="C199" t="s">
        <v>135</v>
      </c>
      <c r="D199" t="s">
        <v>328</v>
      </c>
      <c r="E199" t="s">
        <v>11</v>
      </c>
      <c r="G199" s="2" t="s">
        <v>136</v>
      </c>
      <c r="H199">
        <v>2013</v>
      </c>
      <c r="I199" t="s">
        <v>15</v>
      </c>
      <c r="J199" t="s">
        <v>138</v>
      </c>
    </row>
    <row r="200" spans="1:10" ht="30" x14ac:dyDescent="0.25">
      <c r="A200" t="str">
        <f t="shared" si="5"/>
        <v>2016-11-04</v>
      </c>
      <c r="B200" t="str">
        <f>"0730"</f>
        <v>0730</v>
      </c>
      <c r="C200" t="s">
        <v>37</v>
      </c>
      <c r="D200" t="s">
        <v>39</v>
      </c>
      <c r="E200" t="s">
        <v>11</v>
      </c>
      <c r="G200" s="2" t="s">
        <v>38</v>
      </c>
      <c r="H200">
        <v>2012</v>
      </c>
      <c r="I200" t="s">
        <v>15</v>
      </c>
      <c r="J200" t="s">
        <v>40</v>
      </c>
    </row>
    <row r="201" spans="1:10" ht="30" x14ac:dyDescent="0.25">
      <c r="A201" t="str">
        <f t="shared" si="5"/>
        <v>2016-11-04</v>
      </c>
      <c r="B201" t="str">
        <f>"0800"</f>
        <v>0800</v>
      </c>
      <c r="C201" t="s">
        <v>34</v>
      </c>
      <c r="D201" t="s">
        <v>273</v>
      </c>
      <c r="E201" t="s">
        <v>11</v>
      </c>
      <c r="G201" s="2" t="s">
        <v>272</v>
      </c>
      <c r="H201">
        <v>0</v>
      </c>
      <c r="I201" t="s">
        <v>15</v>
      </c>
      <c r="J201" t="s">
        <v>31</v>
      </c>
    </row>
    <row r="202" spans="1:10" ht="30" x14ac:dyDescent="0.25">
      <c r="A202" t="str">
        <f t="shared" si="5"/>
        <v>2016-11-04</v>
      </c>
      <c r="B202" t="str">
        <f>"0830"</f>
        <v>0830</v>
      </c>
      <c r="C202" t="s">
        <v>143</v>
      </c>
      <c r="E202" t="s">
        <v>11</v>
      </c>
      <c r="G202" s="2" t="s">
        <v>144</v>
      </c>
      <c r="H202">
        <v>0</v>
      </c>
      <c r="I202" t="s">
        <v>20</v>
      </c>
      <c r="J202" t="s">
        <v>145</v>
      </c>
    </row>
    <row r="203" spans="1:10" ht="30" x14ac:dyDescent="0.25">
      <c r="A203" t="str">
        <f t="shared" si="5"/>
        <v>2016-11-04</v>
      </c>
      <c r="B203" t="str">
        <f>"0845"</f>
        <v>0845</v>
      </c>
      <c r="C203" t="s">
        <v>143</v>
      </c>
      <c r="E203" t="s">
        <v>11</v>
      </c>
      <c r="G203" s="2" t="s">
        <v>144</v>
      </c>
      <c r="H203">
        <v>0</v>
      </c>
      <c r="I203" t="s">
        <v>20</v>
      </c>
      <c r="J203" t="s">
        <v>21</v>
      </c>
    </row>
    <row r="204" spans="1:10" ht="45" x14ac:dyDescent="0.25">
      <c r="A204" t="str">
        <f t="shared" si="5"/>
        <v>2016-11-04</v>
      </c>
      <c r="B204" t="str">
        <f>"0900"</f>
        <v>0900</v>
      </c>
      <c r="C204" t="s">
        <v>32</v>
      </c>
      <c r="E204" t="s">
        <v>28</v>
      </c>
      <c r="G204" s="2" t="s">
        <v>33</v>
      </c>
      <c r="H204">
        <v>2014</v>
      </c>
      <c r="I204" t="s">
        <v>20</v>
      </c>
      <c r="J204" t="s">
        <v>26</v>
      </c>
    </row>
    <row r="205" spans="1:10" ht="30" x14ac:dyDescent="0.25">
      <c r="A205" t="str">
        <f t="shared" si="5"/>
        <v>2016-11-04</v>
      </c>
      <c r="B205" t="str">
        <f>"0930"</f>
        <v>0930</v>
      </c>
      <c r="C205" t="s">
        <v>146</v>
      </c>
      <c r="D205" t="s">
        <v>329</v>
      </c>
      <c r="E205" t="s">
        <v>28</v>
      </c>
      <c r="G205" s="2" t="s">
        <v>147</v>
      </c>
      <c r="H205">
        <v>1982</v>
      </c>
      <c r="I205" t="s">
        <v>149</v>
      </c>
      <c r="J205" t="s">
        <v>110</v>
      </c>
    </row>
    <row r="206" spans="1:10" ht="30" x14ac:dyDescent="0.25">
      <c r="A206" t="str">
        <f t="shared" si="5"/>
        <v>2016-11-04</v>
      </c>
      <c r="B206" t="str">
        <f>"1000"</f>
        <v>1000</v>
      </c>
      <c r="C206" t="s">
        <v>211</v>
      </c>
      <c r="E206" t="s">
        <v>11</v>
      </c>
      <c r="G206" s="2" t="s">
        <v>212</v>
      </c>
      <c r="H206">
        <v>2013</v>
      </c>
      <c r="I206" t="s">
        <v>20</v>
      </c>
      <c r="J206" t="s">
        <v>44</v>
      </c>
    </row>
    <row r="207" spans="1:10" ht="30" x14ac:dyDescent="0.25">
      <c r="A207" t="str">
        <f t="shared" si="5"/>
        <v>2016-11-04</v>
      </c>
      <c r="B207" t="str">
        <f>"1030"</f>
        <v>1030</v>
      </c>
      <c r="C207" t="s">
        <v>91</v>
      </c>
      <c r="D207" t="s">
        <v>314</v>
      </c>
      <c r="E207" t="s">
        <v>11</v>
      </c>
      <c r="G207" s="2" t="s">
        <v>313</v>
      </c>
      <c r="H207">
        <v>2016</v>
      </c>
      <c r="I207" t="s">
        <v>15</v>
      </c>
      <c r="J207" t="s">
        <v>23</v>
      </c>
    </row>
    <row r="208" spans="1:10" ht="30" x14ac:dyDescent="0.25">
      <c r="A208" t="str">
        <f t="shared" si="5"/>
        <v>2016-11-04</v>
      </c>
      <c r="B208" t="str">
        <f>"1050"</f>
        <v>1050</v>
      </c>
      <c r="C208" t="s">
        <v>213</v>
      </c>
      <c r="D208" t="s">
        <v>331</v>
      </c>
      <c r="E208" t="s">
        <v>28</v>
      </c>
      <c r="G208" s="2" t="s">
        <v>330</v>
      </c>
      <c r="H208">
        <v>2014</v>
      </c>
      <c r="I208" t="s">
        <v>15</v>
      </c>
      <c r="J208" t="s">
        <v>216</v>
      </c>
    </row>
    <row r="209" spans="1:10" ht="45" x14ac:dyDescent="0.25">
      <c r="A209" t="str">
        <f t="shared" si="5"/>
        <v>2016-11-04</v>
      </c>
      <c r="B209" t="str">
        <f>"1055"</f>
        <v>1055</v>
      </c>
      <c r="C209" t="s">
        <v>217</v>
      </c>
      <c r="E209" t="s">
        <v>11</v>
      </c>
      <c r="G209" s="2" t="s">
        <v>332</v>
      </c>
      <c r="H209">
        <v>2015</v>
      </c>
      <c r="I209" t="s">
        <v>15</v>
      </c>
      <c r="J209" t="s">
        <v>79</v>
      </c>
    </row>
    <row r="210" spans="1:10" ht="45" x14ac:dyDescent="0.25">
      <c r="A210" t="str">
        <f t="shared" si="5"/>
        <v>2016-11-04</v>
      </c>
      <c r="B210" t="str">
        <f>"1100"</f>
        <v>1100</v>
      </c>
      <c r="C210" t="s">
        <v>333</v>
      </c>
      <c r="E210" t="s">
        <v>28</v>
      </c>
      <c r="G210" s="2" t="s">
        <v>334</v>
      </c>
      <c r="H210">
        <v>2014</v>
      </c>
      <c r="I210" t="s">
        <v>20</v>
      </c>
      <c r="J210" t="s">
        <v>57</v>
      </c>
    </row>
    <row r="211" spans="1:10" ht="45" x14ac:dyDescent="0.25">
      <c r="A211" t="str">
        <f t="shared" si="5"/>
        <v>2016-11-04</v>
      </c>
      <c r="B211" t="str">
        <f>"1200"</f>
        <v>1200</v>
      </c>
      <c r="C211" t="s">
        <v>219</v>
      </c>
      <c r="D211" t="s">
        <v>335</v>
      </c>
      <c r="E211" t="s">
        <v>11</v>
      </c>
      <c r="G211" s="2" t="s">
        <v>173</v>
      </c>
      <c r="H211">
        <v>2012</v>
      </c>
      <c r="I211" t="s">
        <v>99</v>
      </c>
      <c r="J211" t="s">
        <v>53</v>
      </c>
    </row>
    <row r="212" spans="1:10" ht="30" x14ac:dyDescent="0.25">
      <c r="A212" t="str">
        <f t="shared" si="5"/>
        <v>2016-11-04</v>
      </c>
      <c r="B212" t="str">
        <f>"1230"</f>
        <v>1230</v>
      </c>
      <c r="C212" t="s">
        <v>316</v>
      </c>
      <c r="D212" t="s">
        <v>318</v>
      </c>
      <c r="E212" t="s">
        <v>188</v>
      </c>
      <c r="F212" t="s">
        <v>238</v>
      </c>
      <c r="G212" s="2" t="s">
        <v>317</v>
      </c>
      <c r="H212">
        <v>0</v>
      </c>
      <c r="I212" t="s">
        <v>15</v>
      </c>
      <c r="J212" t="s">
        <v>60</v>
      </c>
    </row>
    <row r="213" spans="1:10" ht="30" x14ac:dyDescent="0.25">
      <c r="A213" t="str">
        <f t="shared" si="5"/>
        <v>2016-11-04</v>
      </c>
      <c r="B213" t="str">
        <f>"1300"</f>
        <v>1300</v>
      </c>
      <c r="C213" t="s">
        <v>117</v>
      </c>
      <c r="D213" t="s">
        <v>119</v>
      </c>
      <c r="E213" t="s">
        <v>28</v>
      </c>
      <c r="G213" s="2" t="s">
        <v>118</v>
      </c>
      <c r="H213">
        <v>2013</v>
      </c>
      <c r="I213" t="s">
        <v>120</v>
      </c>
      <c r="J213" t="s">
        <v>121</v>
      </c>
    </row>
    <row r="214" spans="1:10" ht="30" x14ac:dyDescent="0.25">
      <c r="A214" t="str">
        <f t="shared" si="5"/>
        <v>2016-11-04</v>
      </c>
      <c r="B214" t="str">
        <f>"1400"</f>
        <v>1400</v>
      </c>
      <c r="C214" t="s">
        <v>310</v>
      </c>
      <c r="D214" t="s">
        <v>312</v>
      </c>
      <c r="E214" t="s">
        <v>11</v>
      </c>
      <c r="G214" s="2" t="s">
        <v>311</v>
      </c>
      <c r="H214">
        <v>2013</v>
      </c>
      <c r="I214" t="s">
        <v>99</v>
      </c>
      <c r="J214" t="s">
        <v>26</v>
      </c>
    </row>
    <row r="215" spans="1:10" ht="30" x14ac:dyDescent="0.25">
      <c r="A215" t="str">
        <f t="shared" si="5"/>
        <v>2016-11-04</v>
      </c>
      <c r="B215" t="str">
        <f>"1430"</f>
        <v>1430</v>
      </c>
      <c r="C215" t="s">
        <v>34</v>
      </c>
      <c r="D215" t="s">
        <v>36</v>
      </c>
      <c r="E215" t="s">
        <v>11</v>
      </c>
      <c r="G215" s="2" t="s">
        <v>35</v>
      </c>
      <c r="H215">
        <v>0</v>
      </c>
      <c r="I215" t="s">
        <v>15</v>
      </c>
      <c r="J215" t="s">
        <v>31</v>
      </c>
    </row>
    <row r="216" spans="1:10" ht="30" x14ac:dyDescent="0.25">
      <c r="A216" t="str">
        <f t="shared" si="5"/>
        <v>2016-11-04</v>
      </c>
      <c r="B216" t="str">
        <f>"1500"</f>
        <v>1500</v>
      </c>
      <c r="C216" t="s">
        <v>133</v>
      </c>
      <c r="E216" t="s">
        <v>11</v>
      </c>
      <c r="G216" s="2" t="s">
        <v>134</v>
      </c>
      <c r="H216">
        <v>2010</v>
      </c>
      <c r="I216" t="s">
        <v>20</v>
      </c>
      <c r="J216" t="s">
        <v>44</v>
      </c>
    </row>
    <row r="217" spans="1:10" ht="30" x14ac:dyDescent="0.25">
      <c r="A217" t="str">
        <f t="shared" si="5"/>
        <v>2016-11-04</v>
      </c>
      <c r="B217" t="str">
        <f>"1530"</f>
        <v>1530</v>
      </c>
      <c r="C217" t="s">
        <v>37</v>
      </c>
      <c r="D217" t="s">
        <v>39</v>
      </c>
      <c r="E217" t="s">
        <v>11</v>
      </c>
      <c r="G217" s="2" t="s">
        <v>38</v>
      </c>
      <c r="H217">
        <v>2012</v>
      </c>
      <c r="I217" t="s">
        <v>15</v>
      </c>
      <c r="J217" t="s">
        <v>40</v>
      </c>
    </row>
    <row r="218" spans="1:10" x14ac:dyDescent="0.25">
      <c r="A218" t="str">
        <f t="shared" si="5"/>
        <v>2016-11-04</v>
      </c>
      <c r="B218" t="str">
        <f>"1600"</f>
        <v>1600</v>
      </c>
      <c r="C218" t="s">
        <v>152</v>
      </c>
      <c r="D218" t="s">
        <v>336</v>
      </c>
      <c r="E218" t="s">
        <v>11</v>
      </c>
      <c r="G218" s="2" t="s">
        <v>154</v>
      </c>
      <c r="H218">
        <v>2014</v>
      </c>
      <c r="I218" t="s">
        <v>15</v>
      </c>
      <c r="J218" t="s">
        <v>44</v>
      </c>
    </row>
    <row r="219" spans="1:10" ht="45" x14ac:dyDescent="0.25">
      <c r="A219" t="str">
        <f t="shared" si="5"/>
        <v>2016-11-04</v>
      </c>
      <c r="B219" t="str">
        <f>"1630"</f>
        <v>1630</v>
      </c>
      <c r="C219" t="s">
        <v>32</v>
      </c>
      <c r="E219" t="s">
        <v>28</v>
      </c>
      <c r="G219" s="2" t="s">
        <v>33</v>
      </c>
      <c r="H219">
        <v>2014</v>
      </c>
      <c r="I219" t="s">
        <v>20</v>
      </c>
      <c r="J219" t="s">
        <v>26</v>
      </c>
    </row>
    <row r="220" spans="1:10" ht="30" x14ac:dyDescent="0.25">
      <c r="A220" t="str">
        <f t="shared" si="5"/>
        <v>2016-11-04</v>
      </c>
      <c r="B220" t="str">
        <f>"1700"</f>
        <v>1700</v>
      </c>
      <c r="C220" t="s">
        <v>24</v>
      </c>
      <c r="E220" t="s">
        <v>11</v>
      </c>
      <c r="G220" s="2" t="s">
        <v>25</v>
      </c>
      <c r="H220">
        <v>2007</v>
      </c>
      <c r="I220" t="s">
        <v>15</v>
      </c>
      <c r="J220" t="s">
        <v>177</v>
      </c>
    </row>
    <row r="221" spans="1:10" ht="30" x14ac:dyDescent="0.25">
      <c r="A221" t="str">
        <f t="shared" si="5"/>
        <v>2016-11-04</v>
      </c>
      <c r="B221" t="str">
        <f>"1730"</f>
        <v>1730</v>
      </c>
      <c r="C221" t="s">
        <v>337</v>
      </c>
      <c r="D221" t="s">
        <v>339</v>
      </c>
      <c r="E221" t="s">
        <v>11</v>
      </c>
      <c r="G221" s="2" t="s">
        <v>338</v>
      </c>
      <c r="H221">
        <v>0</v>
      </c>
      <c r="I221" t="s">
        <v>99</v>
      </c>
      <c r="J221" t="s">
        <v>53</v>
      </c>
    </row>
    <row r="222" spans="1:10" ht="45" x14ac:dyDescent="0.25">
      <c r="A222" t="str">
        <f t="shared" si="5"/>
        <v>2016-11-04</v>
      </c>
      <c r="B222" t="str">
        <f>"1800"</f>
        <v>1800</v>
      </c>
      <c r="C222" t="s">
        <v>300</v>
      </c>
      <c r="D222" t="s">
        <v>302</v>
      </c>
      <c r="E222" t="s">
        <v>11</v>
      </c>
      <c r="G222" s="2" t="s">
        <v>301</v>
      </c>
      <c r="H222">
        <v>2014</v>
      </c>
      <c r="I222" t="s">
        <v>15</v>
      </c>
      <c r="J222" t="s">
        <v>31</v>
      </c>
    </row>
    <row r="223" spans="1:10" ht="30" x14ac:dyDescent="0.25">
      <c r="A223" t="str">
        <f t="shared" si="5"/>
        <v>2016-11-04</v>
      </c>
      <c r="B223" t="str">
        <f>"1830"</f>
        <v>1830</v>
      </c>
      <c r="C223" t="s">
        <v>340</v>
      </c>
      <c r="D223" t="s">
        <v>342</v>
      </c>
      <c r="E223" t="s">
        <v>28</v>
      </c>
      <c r="G223" s="2" t="s">
        <v>341</v>
      </c>
      <c r="H223">
        <v>0</v>
      </c>
      <c r="I223" t="s">
        <v>99</v>
      </c>
      <c r="J223" t="s">
        <v>53</v>
      </c>
    </row>
    <row r="224" spans="1:10" ht="30" x14ac:dyDescent="0.25">
      <c r="A224" t="str">
        <f t="shared" si="5"/>
        <v>2016-11-04</v>
      </c>
      <c r="B224" t="str">
        <f>"1900"</f>
        <v>1900</v>
      </c>
      <c r="C224" t="s">
        <v>91</v>
      </c>
      <c r="D224" t="s">
        <v>344</v>
      </c>
      <c r="E224" t="s">
        <v>11</v>
      </c>
      <c r="G224" s="2" t="s">
        <v>343</v>
      </c>
      <c r="H224">
        <v>2016</v>
      </c>
      <c r="I224" t="s">
        <v>15</v>
      </c>
      <c r="J224" t="s">
        <v>145</v>
      </c>
    </row>
    <row r="225" spans="1:10" ht="45" x14ac:dyDescent="0.25">
      <c r="A225" t="str">
        <f t="shared" si="5"/>
        <v>2016-11-04</v>
      </c>
      <c r="B225" t="str">
        <f>"1920"</f>
        <v>1920</v>
      </c>
      <c r="C225" t="s">
        <v>167</v>
      </c>
      <c r="E225" t="s">
        <v>47</v>
      </c>
      <c r="G225" s="2" t="s">
        <v>168</v>
      </c>
      <c r="H225">
        <v>2016</v>
      </c>
      <c r="I225" t="s">
        <v>15</v>
      </c>
      <c r="J225" t="s">
        <v>169</v>
      </c>
    </row>
    <row r="226" spans="1:10" ht="30" x14ac:dyDescent="0.25">
      <c r="A226" t="str">
        <f t="shared" si="5"/>
        <v>2016-11-04</v>
      </c>
      <c r="B226" t="str">
        <f>"1930"</f>
        <v>1930</v>
      </c>
      <c r="C226" t="s">
        <v>345</v>
      </c>
      <c r="D226" t="s">
        <v>348</v>
      </c>
      <c r="E226" t="s">
        <v>28</v>
      </c>
      <c r="F226" t="s">
        <v>346</v>
      </c>
      <c r="G226" s="2" t="s">
        <v>347</v>
      </c>
      <c r="H226">
        <v>2009</v>
      </c>
      <c r="I226" t="s">
        <v>15</v>
      </c>
      <c r="J226" t="s">
        <v>45</v>
      </c>
    </row>
    <row r="227" spans="1:10" ht="30" x14ac:dyDescent="0.25">
      <c r="A227" t="str">
        <f t="shared" si="5"/>
        <v>2016-11-04</v>
      </c>
      <c r="B227" t="str">
        <f>"2000"</f>
        <v>2000</v>
      </c>
      <c r="C227" t="s">
        <v>349</v>
      </c>
      <c r="D227" t="s">
        <v>351</v>
      </c>
      <c r="E227" t="s">
        <v>11</v>
      </c>
      <c r="G227" s="2" t="s">
        <v>350</v>
      </c>
      <c r="H227">
        <v>2013</v>
      </c>
      <c r="I227" t="s">
        <v>99</v>
      </c>
      <c r="J227" t="s">
        <v>260</v>
      </c>
    </row>
    <row r="228" spans="1:10" ht="45" x14ac:dyDescent="0.25">
      <c r="A228" t="str">
        <f t="shared" si="5"/>
        <v>2016-11-04</v>
      </c>
      <c r="B228" t="str">
        <f>"2100"</f>
        <v>2100</v>
      </c>
      <c r="C228" t="s">
        <v>58</v>
      </c>
      <c r="E228" t="s">
        <v>47</v>
      </c>
      <c r="G228" s="2" t="s">
        <v>59</v>
      </c>
      <c r="H228">
        <v>2016</v>
      </c>
      <c r="I228" t="s">
        <v>15</v>
      </c>
      <c r="J228" t="s">
        <v>60</v>
      </c>
    </row>
    <row r="229" spans="1:10" ht="30" x14ac:dyDescent="0.25">
      <c r="A229" t="str">
        <f t="shared" si="5"/>
        <v>2016-11-04</v>
      </c>
      <c r="B229" t="str">
        <f>"2130"</f>
        <v>2130</v>
      </c>
      <c r="C229" t="s">
        <v>352</v>
      </c>
      <c r="E229" t="s">
        <v>188</v>
      </c>
      <c r="F229" t="s">
        <v>353</v>
      </c>
      <c r="G229" s="2" t="s">
        <v>354</v>
      </c>
      <c r="H229">
        <v>2004</v>
      </c>
      <c r="I229" t="s">
        <v>120</v>
      </c>
      <c r="J229" t="s">
        <v>177</v>
      </c>
    </row>
    <row r="230" spans="1:10" ht="30" x14ac:dyDescent="0.25">
      <c r="A230" t="str">
        <f t="shared" si="5"/>
        <v>2016-11-04</v>
      </c>
      <c r="B230" t="str">
        <f>"2200"</f>
        <v>2200</v>
      </c>
      <c r="C230" t="s">
        <v>355</v>
      </c>
      <c r="E230" t="s">
        <v>28</v>
      </c>
      <c r="G230" s="2" t="s">
        <v>356</v>
      </c>
      <c r="H230">
        <v>2015</v>
      </c>
      <c r="I230" t="s">
        <v>357</v>
      </c>
      <c r="J230" t="s">
        <v>358</v>
      </c>
    </row>
    <row r="231" spans="1:10" ht="30" x14ac:dyDescent="0.25">
      <c r="A231" t="str">
        <f t="shared" si="5"/>
        <v>2016-11-04</v>
      </c>
      <c r="B231" t="str">
        <f>"2230"</f>
        <v>2230</v>
      </c>
      <c r="C231" t="s">
        <v>359</v>
      </c>
      <c r="D231" t="s">
        <v>363</v>
      </c>
      <c r="E231" t="s">
        <v>360</v>
      </c>
      <c r="F231" t="s">
        <v>361</v>
      </c>
      <c r="G231" s="2" t="s">
        <v>362</v>
      </c>
      <c r="H231">
        <v>0</v>
      </c>
      <c r="I231" t="s">
        <v>20</v>
      </c>
      <c r="J231" t="s">
        <v>364</v>
      </c>
    </row>
    <row r="232" spans="1:10" ht="30" x14ac:dyDescent="0.25">
      <c r="A232" t="str">
        <f t="shared" si="5"/>
        <v>2016-11-04</v>
      </c>
      <c r="B232" t="str">
        <f>"2320"</f>
        <v>2320</v>
      </c>
      <c r="C232" t="s">
        <v>365</v>
      </c>
      <c r="D232" t="s">
        <v>367</v>
      </c>
      <c r="E232" t="s">
        <v>28</v>
      </c>
      <c r="G232" s="2" t="s">
        <v>366</v>
      </c>
      <c r="H232">
        <v>0</v>
      </c>
      <c r="I232" t="s">
        <v>20</v>
      </c>
      <c r="J232" t="s">
        <v>26</v>
      </c>
    </row>
    <row r="233" spans="1:10" ht="45" x14ac:dyDescent="0.25">
      <c r="A233" t="str">
        <f t="shared" si="5"/>
        <v>2016-11-04</v>
      </c>
      <c r="B233" t="str">
        <f>"2350"</f>
        <v>2350</v>
      </c>
      <c r="C233" t="s">
        <v>76</v>
      </c>
      <c r="D233" t="s">
        <v>369</v>
      </c>
      <c r="E233" t="s">
        <v>11</v>
      </c>
      <c r="G233" s="2" t="s">
        <v>368</v>
      </c>
      <c r="H233">
        <v>0</v>
      </c>
      <c r="I233" t="s">
        <v>15</v>
      </c>
      <c r="J233" t="s">
        <v>370</v>
      </c>
    </row>
    <row r="234" spans="1:10" ht="30" x14ac:dyDescent="0.25">
      <c r="A234" t="str">
        <f t="shared" ref="A234:A267" si="6">"2016-11-05"</f>
        <v>2016-11-05</v>
      </c>
      <c r="B234" t="str">
        <f>"0000"</f>
        <v>0000</v>
      </c>
      <c r="C234" t="s">
        <v>371</v>
      </c>
      <c r="E234" t="s">
        <v>183</v>
      </c>
      <c r="G234" s="2" t="s">
        <v>372</v>
      </c>
      <c r="H234">
        <v>0</v>
      </c>
      <c r="I234" t="s">
        <v>15</v>
      </c>
      <c r="J234" t="s">
        <v>195</v>
      </c>
    </row>
    <row r="235" spans="1:10" ht="30" x14ac:dyDescent="0.25">
      <c r="A235" t="str">
        <f t="shared" si="6"/>
        <v>2016-11-05</v>
      </c>
      <c r="B235" t="str">
        <f>"0400"</f>
        <v>0400</v>
      </c>
      <c r="C235" t="s">
        <v>257</v>
      </c>
      <c r="E235" t="s">
        <v>28</v>
      </c>
      <c r="G235" s="2" t="s">
        <v>258</v>
      </c>
      <c r="H235">
        <v>2015</v>
      </c>
      <c r="I235" t="s">
        <v>15</v>
      </c>
      <c r="J235" t="s">
        <v>121</v>
      </c>
    </row>
    <row r="236" spans="1:10" x14ac:dyDescent="0.25">
      <c r="A236" t="str">
        <f t="shared" si="6"/>
        <v>2016-11-05</v>
      </c>
      <c r="B236" t="str">
        <f>"0500"</f>
        <v>0500</v>
      </c>
      <c r="C236" t="s">
        <v>375</v>
      </c>
      <c r="D236" t="s">
        <v>377</v>
      </c>
      <c r="E236" t="s">
        <v>11</v>
      </c>
      <c r="G236" s="2" t="s">
        <v>376</v>
      </c>
      <c r="H236">
        <v>0</v>
      </c>
      <c r="I236" t="s">
        <v>15</v>
      </c>
      <c r="J236" t="s">
        <v>16</v>
      </c>
    </row>
    <row r="237" spans="1:10" ht="30" x14ac:dyDescent="0.25">
      <c r="A237" t="str">
        <f t="shared" si="6"/>
        <v>2016-11-05</v>
      </c>
      <c r="B237" t="str">
        <f>"0600"</f>
        <v>0600</v>
      </c>
      <c r="C237" t="s">
        <v>17</v>
      </c>
      <c r="D237" t="s">
        <v>378</v>
      </c>
      <c r="E237" t="s">
        <v>11</v>
      </c>
      <c r="G237" s="2" t="s">
        <v>18</v>
      </c>
      <c r="H237">
        <v>2002</v>
      </c>
      <c r="I237" t="s">
        <v>20</v>
      </c>
      <c r="J237" t="s">
        <v>21</v>
      </c>
    </row>
    <row r="238" spans="1:10" ht="30" x14ac:dyDescent="0.25">
      <c r="A238" t="str">
        <f t="shared" si="6"/>
        <v>2016-11-05</v>
      </c>
      <c r="B238" t="str">
        <f>"0615"</f>
        <v>0615</v>
      </c>
      <c r="C238" t="s">
        <v>17</v>
      </c>
      <c r="D238" t="s">
        <v>379</v>
      </c>
      <c r="E238" t="s">
        <v>11</v>
      </c>
      <c r="G238" s="2" t="s">
        <v>18</v>
      </c>
      <c r="H238">
        <v>2002</v>
      </c>
      <c r="I238" t="s">
        <v>20</v>
      </c>
      <c r="J238" t="s">
        <v>23</v>
      </c>
    </row>
    <row r="239" spans="1:10" ht="30" x14ac:dyDescent="0.25">
      <c r="A239" t="str">
        <f t="shared" si="6"/>
        <v>2016-11-05</v>
      </c>
      <c r="B239" t="str">
        <f>"0630"</f>
        <v>0630</v>
      </c>
      <c r="C239" t="s">
        <v>24</v>
      </c>
      <c r="E239" t="s">
        <v>11</v>
      </c>
      <c r="G239" s="2" t="s">
        <v>25</v>
      </c>
      <c r="H239">
        <v>2007</v>
      </c>
      <c r="I239" t="s">
        <v>15</v>
      </c>
      <c r="J239" t="s">
        <v>31</v>
      </c>
    </row>
    <row r="240" spans="1:10" ht="30" x14ac:dyDescent="0.25">
      <c r="A240" t="str">
        <f t="shared" si="6"/>
        <v>2016-11-05</v>
      </c>
      <c r="B240" t="str">
        <f>"0700"</f>
        <v>0700</v>
      </c>
      <c r="C240" t="s">
        <v>27</v>
      </c>
      <c r="E240" t="s">
        <v>11</v>
      </c>
      <c r="G240" s="2" t="s">
        <v>30</v>
      </c>
      <c r="H240">
        <v>2014</v>
      </c>
      <c r="I240" t="s">
        <v>15</v>
      </c>
      <c r="J240" t="s">
        <v>31</v>
      </c>
    </row>
    <row r="241" spans="1:10" ht="45" x14ac:dyDescent="0.25">
      <c r="A241" t="str">
        <f t="shared" si="6"/>
        <v>2016-11-05</v>
      </c>
      <c r="B241" t="str">
        <f>"0730"</f>
        <v>0730</v>
      </c>
      <c r="C241" t="s">
        <v>32</v>
      </c>
      <c r="E241" t="s">
        <v>28</v>
      </c>
      <c r="G241" s="2" t="s">
        <v>33</v>
      </c>
      <c r="H241">
        <v>2014</v>
      </c>
      <c r="I241" t="s">
        <v>20</v>
      </c>
      <c r="J241" t="s">
        <v>26</v>
      </c>
    </row>
    <row r="242" spans="1:10" ht="45" x14ac:dyDescent="0.25">
      <c r="A242" t="str">
        <f t="shared" si="6"/>
        <v>2016-11-05</v>
      </c>
      <c r="B242" t="str">
        <f>"0800"</f>
        <v>0800</v>
      </c>
      <c r="C242" t="s">
        <v>34</v>
      </c>
      <c r="D242" t="s">
        <v>381</v>
      </c>
      <c r="E242" t="s">
        <v>11</v>
      </c>
      <c r="G242" s="2" t="s">
        <v>380</v>
      </c>
      <c r="H242">
        <v>0</v>
      </c>
      <c r="I242" t="s">
        <v>15</v>
      </c>
      <c r="J242" t="s">
        <v>31</v>
      </c>
    </row>
    <row r="243" spans="1:10" ht="30" x14ac:dyDescent="0.25">
      <c r="A243" t="str">
        <f t="shared" si="6"/>
        <v>2016-11-05</v>
      </c>
      <c r="B243" t="str">
        <f>"0830"</f>
        <v>0830</v>
      </c>
      <c r="C243" t="s">
        <v>37</v>
      </c>
      <c r="D243" t="s">
        <v>383</v>
      </c>
      <c r="E243" t="s">
        <v>11</v>
      </c>
      <c r="G243" s="2" t="s">
        <v>382</v>
      </c>
      <c r="H243">
        <v>2012</v>
      </c>
      <c r="I243" t="s">
        <v>15</v>
      </c>
      <c r="J243" t="s">
        <v>40</v>
      </c>
    </row>
    <row r="244" spans="1:10" ht="45" x14ac:dyDescent="0.25">
      <c r="A244" t="str">
        <f t="shared" si="6"/>
        <v>2016-11-05</v>
      </c>
      <c r="B244" t="str">
        <f>"0900"</f>
        <v>0900</v>
      </c>
      <c r="C244" t="s">
        <v>41</v>
      </c>
      <c r="D244" t="s">
        <v>384</v>
      </c>
      <c r="E244" t="s">
        <v>11</v>
      </c>
      <c r="G244" s="2" t="s">
        <v>42</v>
      </c>
      <c r="H244">
        <v>2005</v>
      </c>
      <c r="I244" t="s">
        <v>20</v>
      </c>
      <c r="J244" t="s">
        <v>40</v>
      </c>
    </row>
    <row r="245" spans="1:10" ht="30" x14ac:dyDescent="0.25">
      <c r="A245" t="str">
        <f t="shared" si="6"/>
        <v>2016-11-05</v>
      </c>
      <c r="B245" t="str">
        <f>"0930"</f>
        <v>0930</v>
      </c>
      <c r="C245" t="s">
        <v>27</v>
      </c>
      <c r="E245" t="s">
        <v>11</v>
      </c>
      <c r="G245" s="2" t="s">
        <v>30</v>
      </c>
      <c r="H245">
        <v>2014</v>
      </c>
      <c r="I245" t="s">
        <v>15</v>
      </c>
      <c r="J245" t="s">
        <v>40</v>
      </c>
    </row>
    <row r="246" spans="1:10" ht="30" x14ac:dyDescent="0.25">
      <c r="A246" t="str">
        <f t="shared" si="6"/>
        <v>2016-11-05</v>
      </c>
      <c r="B246" t="str">
        <f>"1000"</f>
        <v>1000</v>
      </c>
      <c r="C246" t="s">
        <v>162</v>
      </c>
      <c r="D246" t="s">
        <v>385</v>
      </c>
      <c r="E246" t="s">
        <v>11</v>
      </c>
      <c r="G246" s="2" t="s">
        <v>163</v>
      </c>
      <c r="H246">
        <v>0</v>
      </c>
      <c r="I246" t="s">
        <v>20</v>
      </c>
      <c r="J246" t="s">
        <v>44</v>
      </c>
    </row>
    <row r="247" spans="1:10" ht="30" x14ac:dyDescent="0.25">
      <c r="A247" t="str">
        <f t="shared" si="6"/>
        <v>2016-11-05</v>
      </c>
      <c r="B247" t="str">
        <f>"1030"</f>
        <v>1030</v>
      </c>
      <c r="C247" t="s">
        <v>349</v>
      </c>
      <c r="D247" t="s">
        <v>351</v>
      </c>
      <c r="E247" t="s">
        <v>11</v>
      </c>
      <c r="G247" s="2" t="s">
        <v>350</v>
      </c>
      <c r="H247">
        <v>2013</v>
      </c>
      <c r="I247" t="s">
        <v>99</v>
      </c>
      <c r="J247" t="s">
        <v>260</v>
      </c>
    </row>
    <row r="248" spans="1:10" ht="30" x14ac:dyDescent="0.25">
      <c r="A248" t="str">
        <f t="shared" si="6"/>
        <v>2016-11-05</v>
      </c>
      <c r="B248" t="str">
        <f>"1130"</f>
        <v>1130</v>
      </c>
      <c r="C248" t="s">
        <v>337</v>
      </c>
      <c r="D248" t="s">
        <v>339</v>
      </c>
      <c r="E248" t="s">
        <v>11</v>
      </c>
      <c r="G248" s="2" t="s">
        <v>338</v>
      </c>
      <c r="H248">
        <v>0</v>
      </c>
      <c r="I248" t="s">
        <v>99</v>
      </c>
      <c r="J248" t="s">
        <v>53</v>
      </c>
    </row>
    <row r="249" spans="1:10" ht="45" x14ac:dyDescent="0.25">
      <c r="A249" t="str">
        <f t="shared" si="6"/>
        <v>2016-11-05</v>
      </c>
      <c r="B249" t="str">
        <f>"1200"</f>
        <v>1200</v>
      </c>
      <c r="C249" t="s">
        <v>58</v>
      </c>
      <c r="E249" t="s">
        <v>47</v>
      </c>
      <c r="G249" s="2" t="s">
        <v>59</v>
      </c>
      <c r="H249">
        <v>2016</v>
      </c>
      <c r="I249" t="s">
        <v>15</v>
      </c>
      <c r="J249" t="s">
        <v>60</v>
      </c>
    </row>
    <row r="250" spans="1:10" ht="30" x14ac:dyDescent="0.25">
      <c r="A250" t="str">
        <f t="shared" si="6"/>
        <v>2016-11-05</v>
      </c>
      <c r="B250" t="str">
        <f>"1230"</f>
        <v>1230</v>
      </c>
      <c r="C250" t="s">
        <v>386</v>
      </c>
      <c r="E250" t="s">
        <v>28</v>
      </c>
      <c r="F250" t="s">
        <v>51</v>
      </c>
      <c r="G250" s="2" t="s">
        <v>387</v>
      </c>
      <c r="H250">
        <v>2000</v>
      </c>
      <c r="I250" t="s">
        <v>20</v>
      </c>
      <c r="J250" t="s">
        <v>388</v>
      </c>
    </row>
    <row r="251" spans="1:10" ht="30" x14ac:dyDescent="0.25">
      <c r="A251" t="str">
        <f t="shared" si="6"/>
        <v>2016-11-05</v>
      </c>
      <c r="B251" t="str">
        <f>"1330"</f>
        <v>1330</v>
      </c>
      <c r="C251" t="s">
        <v>340</v>
      </c>
      <c r="D251" t="s">
        <v>342</v>
      </c>
      <c r="E251" t="s">
        <v>28</v>
      </c>
      <c r="G251" s="2" t="s">
        <v>341</v>
      </c>
      <c r="H251">
        <v>0</v>
      </c>
      <c r="I251" t="s">
        <v>99</v>
      </c>
      <c r="J251" t="s">
        <v>53</v>
      </c>
    </row>
    <row r="252" spans="1:10" ht="30" x14ac:dyDescent="0.25">
      <c r="A252" t="str">
        <f t="shared" si="6"/>
        <v>2016-11-05</v>
      </c>
      <c r="B252" t="str">
        <f>"1400"</f>
        <v>1400</v>
      </c>
      <c r="C252" t="s">
        <v>91</v>
      </c>
      <c r="D252" t="s">
        <v>344</v>
      </c>
      <c r="E252" t="s">
        <v>11</v>
      </c>
      <c r="G252" s="2" t="s">
        <v>343</v>
      </c>
      <c r="H252">
        <v>2016</v>
      </c>
      <c r="I252" t="s">
        <v>15</v>
      </c>
      <c r="J252" t="s">
        <v>145</v>
      </c>
    </row>
    <row r="253" spans="1:10" ht="30" x14ac:dyDescent="0.25">
      <c r="A253" t="str">
        <f t="shared" si="6"/>
        <v>2016-11-05</v>
      </c>
      <c r="B253" t="str">
        <f>"1420"</f>
        <v>1420</v>
      </c>
      <c r="C253" t="s">
        <v>213</v>
      </c>
      <c r="D253" t="s">
        <v>390</v>
      </c>
      <c r="E253" t="s">
        <v>28</v>
      </c>
      <c r="G253" s="2" t="s">
        <v>389</v>
      </c>
      <c r="H253">
        <v>2014</v>
      </c>
      <c r="I253" t="s">
        <v>15</v>
      </c>
      <c r="J253" t="s">
        <v>216</v>
      </c>
    </row>
    <row r="254" spans="1:10" ht="30" x14ac:dyDescent="0.25">
      <c r="A254" t="str">
        <f t="shared" si="6"/>
        <v>2016-11-05</v>
      </c>
      <c r="B254" t="str">
        <f>"1425"</f>
        <v>1425</v>
      </c>
      <c r="C254" t="s">
        <v>217</v>
      </c>
      <c r="E254" t="s">
        <v>11</v>
      </c>
      <c r="G254" s="2" t="s">
        <v>391</v>
      </c>
      <c r="H254">
        <v>2015</v>
      </c>
      <c r="I254" t="s">
        <v>15</v>
      </c>
      <c r="J254" t="s">
        <v>79</v>
      </c>
    </row>
    <row r="255" spans="1:10" ht="30" x14ac:dyDescent="0.25">
      <c r="A255" t="str">
        <f t="shared" si="6"/>
        <v>2016-11-05</v>
      </c>
      <c r="B255" t="str">
        <f>"1430"</f>
        <v>1430</v>
      </c>
      <c r="C255" t="s">
        <v>392</v>
      </c>
      <c r="E255" t="s">
        <v>11</v>
      </c>
      <c r="G255" s="2" t="s">
        <v>393</v>
      </c>
      <c r="H255">
        <v>2014</v>
      </c>
      <c r="I255" t="s">
        <v>15</v>
      </c>
      <c r="J255" t="s">
        <v>16</v>
      </c>
    </row>
    <row r="256" spans="1:10" ht="30" x14ac:dyDescent="0.25">
      <c r="A256" t="str">
        <f t="shared" si="6"/>
        <v>2016-11-05</v>
      </c>
      <c r="B256" t="str">
        <f>"1530"</f>
        <v>1530</v>
      </c>
      <c r="C256" t="s">
        <v>394</v>
      </c>
      <c r="E256" t="s">
        <v>11</v>
      </c>
      <c r="G256" s="2" t="s">
        <v>395</v>
      </c>
      <c r="H256">
        <v>2012</v>
      </c>
      <c r="I256" t="s">
        <v>99</v>
      </c>
      <c r="J256" t="s">
        <v>195</v>
      </c>
    </row>
    <row r="257" spans="1:10" ht="45" x14ac:dyDescent="0.25">
      <c r="A257" t="str">
        <f t="shared" si="6"/>
        <v>2016-11-05</v>
      </c>
      <c r="B257" t="str">
        <f>"1630"</f>
        <v>1630</v>
      </c>
      <c r="C257" t="s">
        <v>83</v>
      </c>
      <c r="D257" t="s">
        <v>397</v>
      </c>
      <c r="E257" t="s">
        <v>11</v>
      </c>
      <c r="G257" s="2" t="s">
        <v>396</v>
      </c>
      <c r="H257">
        <v>2013</v>
      </c>
      <c r="I257" t="s">
        <v>15</v>
      </c>
      <c r="J257" t="s">
        <v>23</v>
      </c>
    </row>
    <row r="258" spans="1:10" ht="30" x14ac:dyDescent="0.25">
      <c r="A258" t="str">
        <f t="shared" si="6"/>
        <v>2016-11-05</v>
      </c>
      <c r="B258" t="str">
        <f>"1650"</f>
        <v>1650</v>
      </c>
      <c r="C258" t="s">
        <v>76</v>
      </c>
      <c r="D258" t="s">
        <v>399</v>
      </c>
      <c r="E258" t="s">
        <v>11</v>
      </c>
      <c r="G258" s="2" t="s">
        <v>398</v>
      </c>
      <c r="H258">
        <v>0</v>
      </c>
      <c r="I258" t="s">
        <v>15</v>
      </c>
      <c r="J258" t="s">
        <v>79</v>
      </c>
    </row>
    <row r="259" spans="1:10" ht="30" x14ac:dyDescent="0.25">
      <c r="A259" t="str">
        <f t="shared" si="6"/>
        <v>2016-11-05</v>
      </c>
      <c r="B259" t="str">
        <f>"1700"</f>
        <v>1700</v>
      </c>
      <c r="C259" t="s">
        <v>310</v>
      </c>
      <c r="D259" t="s">
        <v>401</v>
      </c>
      <c r="E259" t="s">
        <v>11</v>
      </c>
      <c r="G259" s="2" t="s">
        <v>400</v>
      </c>
      <c r="H259">
        <v>2013</v>
      </c>
      <c r="I259" t="s">
        <v>99</v>
      </c>
      <c r="J259" t="s">
        <v>26</v>
      </c>
    </row>
    <row r="260" spans="1:10" ht="45" x14ac:dyDescent="0.25">
      <c r="A260" t="str">
        <f t="shared" si="6"/>
        <v>2016-11-05</v>
      </c>
      <c r="B260" t="str">
        <f>"1730"</f>
        <v>1730</v>
      </c>
      <c r="C260" t="s">
        <v>61</v>
      </c>
      <c r="D260" t="s">
        <v>403</v>
      </c>
      <c r="E260" t="s">
        <v>28</v>
      </c>
      <c r="G260" s="2" t="s">
        <v>402</v>
      </c>
      <c r="H260">
        <v>0</v>
      </c>
      <c r="I260" t="s">
        <v>15</v>
      </c>
      <c r="J260" t="s">
        <v>45</v>
      </c>
    </row>
    <row r="261" spans="1:10" ht="30" x14ac:dyDescent="0.25">
      <c r="A261" t="str">
        <f t="shared" si="6"/>
        <v>2016-11-05</v>
      </c>
      <c r="B261" t="str">
        <f>"1800"</f>
        <v>1800</v>
      </c>
      <c r="C261" t="s">
        <v>404</v>
      </c>
      <c r="E261" t="s">
        <v>47</v>
      </c>
      <c r="G261" s="2" t="s">
        <v>405</v>
      </c>
      <c r="H261">
        <v>2016</v>
      </c>
      <c r="I261" t="s">
        <v>99</v>
      </c>
      <c r="J261" t="s">
        <v>49</v>
      </c>
    </row>
    <row r="262" spans="1:10" ht="30" x14ac:dyDescent="0.25">
      <c r="A262" t="str">
        <f t="shared" si="6"/>
        <v>2016-11-05</v>
      </c>
      <c r="B262" t="str">
        <f>"1830"</f>
        <v>1830</v>
      </c>
      <c r="C262" t="s">
        <v>156</v>
      </c>
      <c r="D262" t="s">
        <v>158</v>
      </c>
      <c r="E262" t="s">
        <v>11</v>
      </c>
      <c r="G262" s="2" t="s">
        <v>157</v>
      </c>
      <c r="H262">
        <v>2012</v>
      </c>
      <c r="I262" t="s">
        <v>99</v>
      </c>
      <c r="J262" t="s">
        <v>53</v>
      </c>
    </row>
    <row r="263" spans="1:10" ht="45" x14ac:dyDescent="0.25">
      <c r="A263" t="str">
        <f t="shared" si="6"/>
        <v>2016-11-05</v>
      </c>
      <c r="B263" t="str">
        <f>"1900"</f>
        <v>1900</v>
      </c>
      <c r="C263" t="s">
        <v>406</v>
      </c>
      <c r="E263" t="s">
        <v>11</v>
      </c>
      <c r="G263" s="2" t="s">
        <v>407</v>
      </c>
      <c r="H263">
        <v>2012</v>
      </c>
      <c r="I263" t="s">
        <v>15</v>
      </c>
      <c r="J263" t="s">
        <v>408</v>
      </c>
    </row>
    <row r="264" spans="1:10" ht="45" x14ac:dyDescent="0.25">
      <c r="A264" t="str">
        <f t="shared" si="6"/>
        <v>2016-11-05</v>
      </c>
      <c r="B264" t="str">
        <f>"1930"</f>
        <v>1930</v>
      </c>
      <c r="C264" t="s">
        <v>409</v>
      </c>
      <c r="E264" t="s">
        <v>11</v>
      </c>
      <c r="G264" s="2" t="s">
        <v>410</v>
      </c>
      <c r="H264">
        <v>0</v>
      </c>
      <c r="I264" t="s">
        <v>20</v>
      </c>
      <c r="J264" t="s">
        <v>294</v>
      </c>
    </row>
    <row r="265" spans="1:10" ht="45" x14ac:dyDescent="0.25">
      <c r="A265" t="str">
        <f t="shared" si="6"/>
        <v>2016-11-05</v>
      </c>
      <c r="B265" t="str">
        <f>"2030"</f>
        <v>2030</v>
      </c>
      <c r="C265" t="s">
        <v>411</v>
      </c>
      <c r="D265" t="s">
        <v>413</v>
      </c>
      <c r="E265" t="s">
        <v>11</v>
      </c>
      <c r="G265" s="2" t="s">
        <v>412</v>
      </c>
      <c r="H265">
        <v>1993</v>
      </c>
      <c r="I265" t="s">
        <v>15</v>
      </c>
      <c r="J265" t="s">
        <v>195</v>
      </c>
    </row>
    <row r="266" spans="1:10" ht="30" x14ac:dyDescent="0.25">
      <c r="A266" t="str">
        <f t="shared" si="6"/>
        <v>2016-11-05</v>
      </c>
      <c r="B266" t="str">
        <f>"2130"</f>
        <v>2130</v>
      </c>
      <c r="C266" t="s">
        <v>414</v>
      </c>
      <c r="D266" t="s">
        <v>14</v>
      </c>
      <c r="E266" t="s">
        <v>188</v>
      </c>
      <c r="F266" t="s">
        <v>238</v>
      </c>
      <c r="G266" s="2" t="s">
        <v>415</v>
      </c>
      <c r="H266">
        <v>2013</v>
      </c>
      <c r="I266" t="s">
        <v>416</v>
      </c>
      <c r="J266" t="s">
        <v>417</v>
      </c>
    </row>
    <row r="267" spans="1:10" ht="30" x14ac:dyDescent="0.25">
      <c r="A267" t="str">
        <f t="shared" si="6"/>
        <v>2016-11-05</v>
      </c>
      <c r="B267" t="str">
        <f>"2300"</f>
        <v>2300</v>
      </c>
      <c r="C267" t="s">
        <v>418</v>
      </c>
      <c r="E267" t="s">
        <v>11</v>
      </c>
      <c r="G267" s="2" t="s">
        <v>419</v>
      </c>
      <c r="H267">
        <v>2012</v>
      </c>
      <c r="I267" t="s">
        <v>15</v>
      </c>
      <c r="J267" t="s">
        <v>420</v>
      </c>
    </row>
    <row r="268" spans="1:10" ht="30" x14ac:dyDescent="0.25">
      <c r="A268" t="str">
        <f>"2016-11-06"</f>
        <v>2016-11-06</v>
      </c>
      <c r="B268" t="str">
        <f>"0000"</f>
        <v>0000</v>
      </c>
      <c r="C268" t="s">
        <v>371</v>
      </c>
      <c r="E268" t="s">
        <v>183</v>
      </c>
      <c r="F268" t="s">
        <v>374</v>
      </c>
      <c r="G268" s="2" t="s">
        <v>372</v>
      </c>
      <c r="H268">
        <v>0</v>
      </c>
      <c r="I268" t="s">
        <v>15</v>
      </c>
      <c r="J268" t="s">
        <v>388</v>
      </c>
    </row>
    <row r="269" spans="1:10" ht="45" x14ac:dyDescent="0.25">
      <c r="A269" t="str">
        <f>"2016-11-06"</f>
        <v>2016-11-06</v>
      </c>
      <c r="B269" t="str">
        <f>"0400"</f>
        <v>0400</v>
      </c>
      <c r="C269" t="s">
        <v>251</v>
      </c>
      <c r="D269" t="s">
        <v>422</v>
      </c>
      <c r="E269" t="s">
        <v>28</v>
      </c>
      <c r="G269" s="2" t="s">
        <v>421</v>
      </c>
      <c r="H269">
        <v>0</v>
      </c>
      <c r="I269" t="s">
        <v>15</v>
      </c>
      <c r="J269" t="s">
        <v>373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 NITV_EPG_Rpt710872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Jaimi-Leigh Faulkner</dc:creator>
  <cp:lastModifiedBy>SBS</cp:lastModifiedBy>
  <dcterms:created xsi:type="dcterms:W3CDTF">2016-10-04T04:44:29Z</dcterms:created>
  <dcterms:modified xsi:type="dcterms:W3CDTF">2016-10-11T02:18:57Z</dcterms:modified>
</cp:coreProperties>
</file>